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500" windowHeight="4680" tabRatio="709" activeTab="10"/>
  </bookViews>
  <sheets>
    <sheet name="tabel" sheetId="1" r:id="rId1"/>
    <sheet name="UVW-LLN be" sheetId="2" r:id="rId2"/>
    <sheet name="UVW-LLN-gew" sheetId="3" r:id="rId3"/>
    <sheet name="Grafiek-8" sheetId="4" r:id="rId4"/>
    <sheet name="Grafiek-7-UVW" sheetId="5" r:id="rId5"/>
    <sheet name="Grafiek-6" sheetId="6" r:id="rId6"/>
    <sheet name="Grafiek-5" sheetId="7" r:id="rId7"/>
    <sheet name="Grafiek-4" sheetId="8" r:id="rId8"/>
    <sheet name="Grafiek-3" sheetId="9" r:id="rId9"/>
    <sheet name="Grafiek-2" sheetId="10" r:id="rId10"/>
    <sheet name="Grafiek-1" sheetId="11" r:id="rId11"/>
    <sheet name="Totaal" sheetId="12" r:id="rId12"/>
    <sheet name="25-64jr" sheetId="13" r:id="rId13"/>
    <sheet name="15-24jr" sheetId="14" r:id="rId14"/>
  </sheets>
  <definedNames/>
  <calcPr fullCalcOnLoad="1"/>
</workbook>
</file>

<file path=xl/sharedStrings.xml><?xml version="1.0" encoding="utf-8"?>
<sst xmlns="http://schemas.openxmlformats.org/spreadsheetml/2006/main" count="1376" uniqueCount="72">
  <si>
    <t>België</t>
  </si>
  <si>
    <t>UVW</t>
  </si>
  <si>
    <t>Deeltijds werkenden</t>
  </si>
  <si>
    <t>Oudere Niet Werkzoekenden</t>
  </si>
  <si>
    <t>Andere Niet Werkzoekende</t>
  </si>
  <si>
    <t>Tijdelijk werkloos</t>
  </si>
  <si>
    <t>Volledig brugpensioen</t>
  </si>
  <si>
    <t>Halftijds brugpensioen</t>
  </si>
  <si>
    <t>Voltijds loopbaanonderbreking</t>
  </si>
  <si>
    <t>Deeltijds loopbaanonderbreking</t>
  </si>
  <si>
    <t>Voltijds tijdskrediet</t>
  </si>
  <si>
    <t>Deeltijds tijdskrediet</t>
  </si>
  <si>
    <t>Totaal</t>
  </si>
  <si>
    <t>Vlaams</t>
  </si>
  <si>
    <t>Waals</t>
  </si>
  <si>
    <t>Brussels</t>
  </si>
  <si>
    <t>Brugpensioen</t>
  </si>
  <si>
    <t>15-64 jr</t>
  </si>
  <si>
    <t>%UVW</t>
  </si>
  <si>
    <t>% Tijdelijk werkloos</t>
  </si>
  <si>
    <t>1/2 TH+LBO</t>
  </si>
  <si>
    <t>Andere UNWWZ</t>
  </si>
  <si>
    <t>Andere Werklozen</t>
  </si>
  <si>
    <t>Oudere werklozen</t>
  </si>
  <si>
    <t>Alle werkl. 50+</t>
  </si>
  <si>
    <t>Alle Werkl. 50+</t>
  </si>
  <si>
    <t>Voor de grafieken, zie de blz met grafieken</t>
  </si>
  <si>
    <t>Ev 06-15</t>
  </si>
  <si>
    <t>Ev 04-15</t>
  </si>
  <si>
    <t>Totaal Vergoede werklozen</t>
  </si>
  <si>
    <t>Niet Tijdelijk werkloos</t>
  </si>
  <si>
    <t>% Vergoede werklozen</t>
  </si>
  <si>
    <t>%</t>
  </si>
  <si>
    <t>Aantal</t>
  </si>
  <si>
    <t>Tijdskrediet</t>
  </si>
  <si>
    <t>Andere Niet Werkz.</t>
  </si>
  <si>
    <t>Oudere Niet Werkz.</t>
  </si>
  <si>
    <t>% niet werkende vergoede werklozen</t>
  </si>
  <si>
    <t>Totaal niet werkende vergoede werklozen</t>
  </si>
  <si>
    <t>% Totaal niet werkende vergoede werklozen</t>
  </si>
  <si>
    <t>Totaal Vergoede werkende werklozen</t>
  </si>
  <si>
    <t>% werkende Vergoede werklozen</t>
  </si>
  <si>
    <t>% vergoede werkende werkzoekend op totaal</t>
  </si>
  <si>
    <t>Evolutie in aantal</t>
  </si>
  <si>
    <t>Totaal niet-werkende vergoede werklozen</t>
  </si>
  <si>
    <t>Cumulatieve Evolutie in % vanaf 2006</t>
  </si>
  <si>
    <t>Volledig Leefloon</t>
  </si>
  <si>
    <t>UVW + Volledig Leefloon</t>
  </si>
  <si>
    <t>Vergoed Niet werkend + Volledig Leefloon</t>
  </si>
  <si>
    <t>Vergoed werkloos + Volledig Leefloon</t>
  </si>
  <si>
    <t>% Volledig Leefloon</t>
  </si>
  <si>
    <t>% UVW + Volledig Leefloon</t>
  </si>
  <si>
    <t>Tebel UVW Leeefloon</t>
  </si>
  <si>
    <t>Vol. Leefloon</t>
  </si>
  <si>
    <t>UVW+Vol. LL</t>
  </si>
  <si>
    <t>Jaar</t>
  </si>
  <si>
    <t>Vergoede werklozen 15-64 jr in aantal en % per gewest 2001-2015</t>
  </si>
  <si>
    <t>Deeltijds werkend</t>
  </si>
  <si>
    <t>Cumul vanaf 006</t>
  </si>
  <si>
    <t>Cumul vanaf 2012</t>
  </si>
  <si>
    <t>Cumulatieve Evolutie in % vanaf 2012</t>
  </si>
  <si>
    <t>LL</t>
  </si>
  <si>
    <t>Bev</t>
  </si>
  <si>
    <t>UVW+Volledig Leefloon</t>
  </si>
  <si>
    <t>1/2 TH+LBO + VT LBO</t>
  </si>
  <si>
    <t>Tabel UVW Leeefloon</t>
  </si>
  <si>
    <t>Nog in te geven</t>
  </si>
  <si>
    <t>UVW 12-24 jr op 15-64 jr</t>
  </si>
  <si>
    <t>Vergoede Werkloze 12-24 jr op 15-64 jr</t>
  </si>
  <si>
    <t>Niet-werkende Werklozen  12-24 jr op 15-64 jr</t>
  </si>
  <si>
    <t>Werkende Werklozen Werkloze 12-24 jr op 15-64 jr</t>
  </si>
  <si>
    <t>Cumul vanaf 2006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</si>
</sst>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00%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17"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5.5"/>
      <name val="Arial"/>
      <family val="0"/>
    </font>
    <font>
      <sz val="5.75"/>
      <name val="Arial"/>
      <family val="0"/>
    </font>
    <font>
      <b/>
      <sz val="9.5"/>
      <name val="Arial"/>
      <family val="0"/>
    </font>
    <font>
      <b/>
      <sz val="9.75"/>
      <name val="Arial"/>
      <family val="2"/>
    </font>
    <font>
      <sz val="8"/>
      <name val="Courier"/>
      <family val="3"/>
    </font>
    <font>
      <sz val="11"/>
      <color indexed="59"/>
      <name val="Calibri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8.5"/>
      <name val="Arial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7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0" fillId="2" borderId="8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0" fillId="2" borderId="8" xfId="0" applyNumberForma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16" fontId="4" fillId="2" borderId="4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/>
    </xf>
    <xf numFmtId="164" fontId="0" fillId="2" borderId="2" xfId="0" applyNumberFormat="1" applyFont="1" applyFill="1" applyBorder="1" applyAlignment="1">
      <alignment/>
    </xf>
    <xf numFmtId="10" fontId="0" fillId="2" borderId="3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10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164" fontId="4" fillId="2" borderId="0" xfId="0" applyNumberFormat="1" applyFont="1" applyFill="1" applyAlignment="1">
      <alignment/>
    </xf>
    <xf numFmtId="0" fontId="4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2" borderId="0" xfId="0" applyFont="1" applyFill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 2" xfId="19"/>
    <cellStyle name="Normal 2 3" xfId="20"/>
    <cellStyle name="Normal 3 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België: % Vergoede werklozen bevolking 15-24nr statuut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5"/>
          <c:w val="0.86"/>
          <c:h val="0.897"/>
        </c:manualLayout>
      </c:layout>
      <c:areaChart>
        <c:grouping val="stacked"/>
        <c:varyColors val="0"/>
        <c:ser>
          <c:idx val="2"/>
          <c:order val="0"/>
          <c:tx>
            <c:strRef>
              <c:f>'15-24jr'!$B$76</c:f>
              <c:strCache>
                <c:ptCount val="1"/>
                <c:pt idx="0">
                  <c:v>UVW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'15-24jr'!$C$76:$Q$76</c:f>
              <c:numCache>
                <c:ptCount val="15"/>
                <c:pt idx="0">
                  <c:v>0.050131322782204064</c:v>
                </c:pt>
                <c:pt idx="1">
                  <c:v>0.056320710862193105</c:v>
                </c:pt>
                <c:pt idx="2">
                  <c:v>0.061185398574242135</c:v>
                </c:pt>
                <c:pt idx="3">
                  <c:v>0.05676603101217822</c:v>
                </c:pt>
                <c:pt idx="4">
                  <c:v>0.05333972877650132</c:v>
                </c:pt>
                <c:pt idx="5">
                  <c:v>0.049618389265629066</c:v>
                </c:pt>
                <c:pt idx="6">
                  <c:v>0.04447356484048183</c:v>
                </c:pt>
                <c:pt idx="7">
                  <c:v>0.04226658761584989</c:v>
                </c:pt>
                <c:pt idx="8">
                  <c:v>0.04561419527635744</c:v>
                </c:pt>
                <c:pt idx="9">
                  <c:v>0.0418784992112108</c:v>
                </c:pt>
                <c:pt idx="10">
                  <c:v>0.040925503668265424</c:v>
                </c:pt>
                <c:pt idx="11">
                  <c:v>0.04236614505752167</c:v>
                </c:pt>
                <c:pt idx="12">
                  <c:v>0.04239026823445857</c:v>
                </c:pt>
                <c:pt idx="13">
                  <c:v>0.03450206822227975</c:v>
                </c:pt>
                <c:pt idx="14">
                  <c:v>0.027547725092555687</c:v>
                </c:pt>
              </c:numCache>
            </c:numRef>
          </c:val>
        </c:ser>
        <c:ser>
          <c:idx val="0"/>
          <c:order val="1"/>
          <c:tx>
            <c:strRef>
              <c:f>'15-24jr'!$B$77</c:f>
              <c:strCache>
                <c:ptCount val="1"/>
                <c:pt idx="0">
                  <c:v>Andere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'15-24jr'!$C$77:$Q$77</c:f>
              <c:numCache>
                <c:ptCount val="15"/>
                <c:pt idx="0">
                  <c:v>0.006574534173905743</c:v>
                </c:pt>
                <c:pt idx="1">
                  <c:v>0.007252784579699698</c:v>
                </c:pt>
                <c:pt idx="2">
                  <c:v>0.00721856456547594</c:v>
                </c:pt>
                <c:pt idx="3">
                  <c:v>0.007843596254876545</c:v>
                </c:pt>
                <c:pt idx="4">
                  <c:v>0.008328253209142019</c:v>
                </c:pt>
                <c:pt idx="5">
                  <c:v>0.00805375006158796</c:v>
                </c:pt>
                <c:pt idx="6">
                  <c:v>0.007705101712460212</c:v>
                </c:pt>
                <c:pt idx="7">
                  <c:v>0.006931794095149741</c:v>
                </c:pt>
                <c:pt idx="8">
                  <c:v>0.0071653579254930605</c:v>
                </c:pt>
                <c:pt idx="9">
                  <c:v>0.006418563949456932</c:v>
                </c:pt>
                <c:pt idx="10">
                  <c:v>0.006647786037003211</c:v>
                </c:pt>
                <c:pt idx="11">
                  <c:v>0.006983670612451864</c:v>
                </c:pt>
                <c:pt idx="12">
                  <c:v>0.006871189830067267</c:v>
                </c:pt>
                <c:pt idx="13">
                  <c:v>0.005974864363711283</c:v>
                </c:pt>
                <c:pt idx="14">
                  <c:v>0.004653925831182667</c:v>
                </c:pt>
              </c:numCache>
            </c:numRef>
          </c:val>
        </c:ser>
        <c:ser>
          <c:idx val="1"/>
          <c:order val="2"/>
          <c:tx>
            <c:strRef>
              <c:f>'15-24jr'!$B$78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'15-24jr'!$C$78:$Q$78</c:f>
              <c:numCache>
                <c:ptCount val="15"/>
                <c:pt idx="0">
                  <c:v>2.398589629297973E-06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1.4177090766460784E-05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'15-24jr'!$B$79</c:f>
              <c:strCache>
                <c:ptCount val="1"/>
                <c:pt idx="0">
                  <c:v>Oudere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'15-24jr'!$C$79:$Q$79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'15-24jr'!$B$80</c:f>
              <c:strCache>
                <c:ptCount val="1"/>
                <c:pt idx="0">
                  <c:v>Tijdskrediet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'15-24jr'!$C$80:$Q$80</c:f>
              <c:numCache>
                <c:ptCount val="15"/>
                <c:pt idx="0">
                  <c:v>0.0012152854121776397</c:v>
                </c:pt>
                <c:pt idx="1">
                  <c:v>0.0010812198647837282</c:v>
                </c:pt>
                <c:pt idx="2">
                  <c:v>0.0010804807185832356</c:v>
                </c:pt>
                <c:pt idx="3">
                  <c:v>0.0010771302781953877</c:v>
                </c:pt>
                <c:pt idx="4">
                  <c:v>0.0011192025543967097</c:v>
                </c:pt>
                <c:pt idx="5">
                  <c:v>0.001072999134249241</c:v>
                </c:pt>
                <c:pt idx="6">
                  <c:v>0.0010576389992750055</c:v>
                </c:pt>
                <c:pt idx="7">
                  <c:v>0.001145059272752965</c:v>
                </c:pt>
                <c:pt idx="8">
                  <c:v>0.0012767835402970537</c:v>
                </c:pt>
                <c:pt idx="9">
                  <c:v>0.00112035318377123</c:v>
                </c:pt>
                <c:pt idx="10">
                  <c:v>0.0010153504660178907</c:v>
                </c:pt>
                <c:pt idx="11">
                  <c:v>0.0009809838318494257</c:v>
                </c:pt>
                <c:pt idx="12">
                  <c:v>0.000991594021244789</c:v>
                </c:pt>
                <c:pt idx="13">
                  <c:v>0.0009237380297060264</c:v>
                </c:pt>
                <c:pt idx="14">
                  <c:v>0.0007645410556273707</c:v>
                </c:pt>
              </c:numCache>
            </c:numRef>
          </c:val>
        </c:ser>
        <c:ser>
          <c:idx val="5"/>
          <c:order val="5"/>
          <c:tx>
            <c:strRef>
              <c:f>'15-24jr'!$B$81</c:f>
              <c:strCache>
                <c:ptCount val="1"/>
                <c:pt idx="0">
                  <c:v>Deeltijds werkenden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'15-24jr'!$C$81:$Q$81</c:f>
              <c:numCache>
                <c:ptCount val="15"/>
                <c:pt idx="0">
                  <c:v>0.0023330281794304948</c:v>
                </c:pt>
                <c:pt idx="1">
                  <c:v>0.0025284278696380545</c:v>
                </c:pt>
                <c:pt idx="2">
                  <c:v>0.0027194746321400113</c:v>
                </c:pt>
                <c:pt idx="3">
                  <c:v>0.0027102242756061627</c:v>
                </c:pt>
                <c:pt idx="4">
                  <c:v>0.002692859629473857</c:v>
                </c:pt>
                <c:pt idx="5">
                  <c:v>0.0023063224831640023</c:v>
                </c:pt>
                <c:pt idx="6">
                  <c:v>0.0019857870067032913</c:v>
                </c:pt>
                <c:pt idx="7">
                  <c:v>0.001964494714756596</c:v>
                </c:pt>
                <c:pt idx="8">
                  <c:v>0.002246165084002922</c:v>
                </c:pt>
                <c:pt idx="9">
                  <c:v>0.0023315458148752623</c:v>
                </c:pt>
                <c:pt idx="10">
                  <c:v>0.0023338696117626424</c:v>
                </c:pt>
                <c:pt idx="11">
                  <c:v>0.0025059540896552918</c:v>
                </c:pt>
                <c:pt idx="12">
                  <c:v>0.0028882620998169537</c:v>
                </c:pt>
                <c:pt idx="13">
                  <c:v>0.0024331138952387492</c:v>
                </c:pt>
                <c:pt idx="14">
                  <c:v>0.002060244925917563</c:v>
                </c:pt>
              </c:numCache>
            </c:numRef>
          </c:val>
        </c:ser>
        <c:ser>
          <c:idx val="6"/>
          <c:order val="6"/>
          <c:tx>
            <c:strRef>
              <c:f>'15-24jr'!$B$82</c:f>
              <c:strCache>
                <c:ptCount val="1"/>
                <c:pt idx="0">
                  <c:v>Tijdelijk werkloos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'15-24jr'!$C$82:$Q$82</c:f>
              <c:numCache>
                <c:ptCount val="15"/>
                <c:pt idx="0">
                  <c:v>0.013783895069699017</c:v>
                </c:pt>
                <c:pt idx="1">
                  <c:v>0.01120609438028799</c:v>
                </c:pt>
                <c:pt idx="2">
                  <c:v>0.010352753120483928</c:v>
                </c:pt>
                <c:pt idx="3">
                  <c:v>0.010148117275920129</c:v>
                </c:pt>
                <c:pt idx="4">
                  <c:v>0.010684800740989278</c:v>
                </c:pt>
                <c:pt idx="5">
                  <c:v>0.01236999074811971</c:v>
                </c:pt>
                <c:pt idx="6">
                  <c:v>0.012758351975125324</c:v>
                </c:pt>
                <c:pt idx="7">
                  <c:v>0.014064799142319118</c:v>
                </c:pt>
                <c:pt idx="8">
                  <c:v>0.012587503043584124</c:v>
                </c:pt>
                <c:pt idx="9">
                  <c:v>0.012661504967403779</c:v>
                </c:pt>
                <c:pt idx="10">
                  <c:v>0.008407071617363324</c:v>
                </c:pt>
                <c:pt idx="11">
                  <c:v>0.011157749282533139</c:v>
                </c:pt>
                <c:pt idx="12">
                  <c:v>0.009435190152072002</c:v>
                </c:pt>
                <c:pt idx="13">
                  <c:v>0.006466166207942185</c:v>
                </c:pt>
                <c:pt idx="14">
                  <c:v>0.00610799350784166</c:v>
                </c:pt>
              </c:numCache>
            </c:numRef>
          </c:val>
        </c:ser>
        <c:axId val="28249203"/>
        <c:axId val="52916236"/>
      </c:area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498"/>
          <c:w val="0.31125"/>
          <c:h val="0.30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UVW Werklozen 15-24jr op UVW 15-64jr -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86"/>
          <c:h val="0.89475"/>
        </c:manualLayout>
      </c:layout>
      <c:lineChart>
        <c:grouping val="standard"/>
        <c:varyColors val="0"/>
        <c:ser>
          <c:idx val="0"/>
          <c:order val="0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Totaal!$C$541:$Q$541</c:f>
              <c:numCache>
                <c:ptCount val="15"/>
                <c:pt idx="0">
                  <c:v>0.1886516238725109</c:v>
                </c:pt>
                <c:pt idx="1">
                  <c:v>0.1897675370561875</c:v>
                </c:pt>
                <c:pt idx="2">
                  <c:v>0.1877799906567333</c:v>
                </c:pt>
                <c:pt idx="3">
                  <c:v>0.1737252577930544</c:v>
                </c:pt>
                <c:pt idx="4">
                  <c:v>0.16502430692418868</c:v>
                </c:pt>
                <c:pt idx="5">
                  <c:v>0.16572155056611015</c:v>
                </c:pt>
                <c:pt idx="6">
                  <c:v>0.1653143709557119</c:v>
                </c:pt>
                <c:pt idx="7">
                  <c:v>0.16610258022908128</c:v>
                </c:pt>
                <c:pt idx="8">
                  <c:v>0.1688393106950043</c:v>
                </c:pt>
                <c:pt idx="9">
                  <c:v>0.15932530583078253</c:v>
                </c:pt>
                <c:pt idx="10">
                  <c:v>0.16034346231126004</c:v>
                </c:pt>
                <c:pt idx="11">
                  <c:v>0.16598535172883666</c:v>
                </c:pt>
                <c:pt idx="12">
                  <c:v>0.15871983854944163</c:v>
                </c:pt>
                <c:pt idx="13">
                  <c:v>0.13808619250144288</c:v>
                </c:pt>
                <c:pt idx="14">
                  <c:v>0.1263267734067088</c:v>
                </c:pt>
              </c:numCache>
            </c:numRef>
          </c:val>
          <c:smooth val="0"/>
        </c:ser>
        <c:ser>
          <c:idx val="1"/>
          <c:order val="1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Totaal!$C$539:$Q$539</c:f>
              <c:numCache>
                <c:ptCount val="15"/>
                <c:pt idx="0">
                  <c:v>0.16552808988764045</c:v>
                </c:pt>
                <c:pt idx="1">
                  <c:v>0.17466030894287346</c:v>
                </c:pt>
                <c:pt idx="2">
                  <c:v>0.17352932424792453</c:v>
                </c:pt>
                <c:pt idx="3">
                  <c:v>0.14709340448142538</c:v>
                </c:pt>
                <c:pt idx="4">
                  <c:v>0.1396569110266873</c:v>
                </c:pt>
                <c:pt idx="5">
                  <c:v>0.1282059270706114</c:v>
                </c:pt>
                <c:pt idx="6">
                  <c:v>0.11998412214606208</c:v>
                </c:pt>
                <c:pt idx="7">
                  <c:v>0.12389247859916346</c:v>
                </c:pt>
                <c:pt idx="8">
                  <c:v>0.13130378458406589</c:v>
                </c:pt>
                <c:pt idx="9">
                  <c:v>0.1240231150247661</c:v>
                </c:pt>
                <c:pt idx="10">
                  <c:v>0.12224859883974099</c:v>
                </c:pt>
                <c:pt idx="11">
                  <c:v>0.12417993738941065</c:v>
                </c:pt>
                <c:pt idx="12">
                  <c:v>0.12133708761088408</c:v>
                </c:pt>
                <c:pt idx="13">
                  <c:v>0.10862814023866475</c:v>
                </c:pt>
                <c:pt idx="14">
                  <c:v>0.09790397201534642</c:v>
                </c:pt>
              </c:numCache>
            </c:numRef>
          </c:val>
          <c:smooth val="0"/>
        </c:ser>
        <c:ser>
          <c:idx val="2"/>
          <c:order val="2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Totaal!$C$540:$Q$540</c:f>
              <c:numCache>
                <c:ptCount val="15"/>
                <c:pt idx="0">
                  <c:v>0.14903809740210558</c:v>
                </c:pt>
                <c:pt idx="1">
                  <c:v>0.15170103178704183</c:v>
                </c:pt>
                <c:pt idx="2">
                  <c:v>0.14659995451444166</c:v>
                </c:pt>
                <c:pt idx="3">
                  <c:v>0.13490430586598381</c:v>
                </c:pt>
                <c:pt idx="4">
                  <c:v>0.12636178185448285</c:v>
                </c:pt>
                <c:pt idx="5">
                  <c:v>0.1182124047074857</c:v>
                </c:pt>
                <c:pt idx="6">
                  <c:v>0.11146841289794486</c:v>
                </c:pt>
                <c:pt idx="7">
                  <c:v>0.11198194626574365</c:v>
                </c:pt>
                <c:pt idx="8">
                  <c:v>0.10888356214135252</c:v>
                </c:pt>
                <c:pt idx="9">
                  <c:v>0.10240231948087809</c:v>
                </c:pt>
                <c:pt idx="10">
                  <c:v>0.0958268507937382</c:v>
                </c:pt>
                <c:pt idx="11">
                  <c:v>0.09067509535621883</c:v>
                </c:pt>
                <c:pt idx="12">
                  <c:v>0.08295021158769135</c:v>
                </c:pt>
                <c:pt idx="13">
                  <c:v>0.06525749531762684</c:v>
                </c:pt>
                <c:pt idx="14">
                  <c:v>0.05776696602629255</c:v>
                </c:pt>
              </c:numCache>
            </c:numRef>
          </c:val>
          <c:smooth val="0"/>
        </c:ser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25"/>
          <c:y val="0.52575"/>
          <c:w val="0.25425"/>
          <c:h val="0.193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 %  Werkende Werklozen 15-24jr op Werk. Werkl. 15-64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Totaal!$A$562:$B$562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Totaal!$C$559:$Q$559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Totaal!$C$562:$Q$562</c:f>
              <c:numCache>
                <c:ptCount val="15"/>
                <c:pt idx="0">
                  <c:v>0.06304833811371689</c:v>
                </c:pt>
                <c:pt idx="1">
                  <c:v>0.057222986559424274</c:v>
                </c:pt>
                <c:pt idx="2">
                  <c:v>0.05419552349043577</c:v>
                </c:pt>
                <c:pt idx="3">
                  <c:v>0.058254987271934365</c:v>
                </c:pt>
                <c:pt idx="4">
                  <c:v>0.058271375464684014</c:v>
                </c:pt>
                <c:pt idx="5">
                  <c:v>0.056363091927963384</c:v>
                </c:pt>
                <c:pt idx="6">
                  <c:v>0.05970435171290827</c:v>
                </c:pt>
                <c:pt idx="7">
                  <c:v>0.06053488783988788</c:v>
                </c:pt>
                <c:pt idx="8">
                  <c:v>0.05220758663576234</c:v>
                </c:pt>
                <c:pt idx="9">
                  <c:v>0.055752368207909284</c:v>
                </c:pt>
                <c:pt idx="10">
                  <c:v>0.04383887135697048</c:v>
                </c:pt>
                <c:pt idx="11">
                  <c:v>0.04844065935537434</c:v>
                </c:pt>
                <c:pt idx="12">
                  <c:v>0.04574664284479281</c:v>
                </c:pt>
                <c:pt idx="13">
                  <c:v>0.0368627765309394</c:v>
                </c:pt>
                <c:pt idx="14">
                  <c:v>0.03391779740295407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Totaal!$A$560:$B$560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Totaal!$C$559:$Q$559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Totaal!$C$560:$Q$560</c:f>
              <c:numCache>
                <c:ptCount val="15"/>
                <c:pt idx="0">
                  <c:v>0.06721508635204695</c:v>
                </c:pt>
                <c:pt idx="1">
                  <c:v>0.055407381915168204</c:v>
                </c:pt>
                <c:pt idx="2">
                  <c:v>0.054167796675835884</c:v>
                </c:pt>
                <c:pt idx="3">
                  <c:v>0.04915948378494214</c:v>
                </c:pt>
                <c:pt idx="4">
                  <c:v>0.04722267897377555</c:v>
                </c:pt>
                <c:pt idx="5">
                  <c:v>0.04811752881211837</c:v>
                </c:pt>
                <c:pt idx="6">
                  <c:v>0.04455098222637979</c:v>
                </c:pt>
                <c:pt idx="7">
                  <c:v>0.047011296368844595</c:v>
                </c:pt>
                <c:pt idx="8">
                  <c:v>0.04121928903958451</c:v>
                </c:pt>
                <c:pt idx="9">
                  <c:v>0.04110634371715672</c:v>
                </c:pt>
                <c:pt idx="10">
                  <c:v>0.02974604071791166</c:v>
                </c:pt>
                <c:pt idx="11">
                  <c:v>0.03551731600312154</c:v>
                </c:pt>
                <c:pt idx="12">
                  <c:v>0.034062116255704364</c:v>
                </c:pt>
                <c:pt idx="13">
                  <c:v>0.02564308037503005</c:v>
                </c:pt>
                <c:pt idx="14">
                  <c:v>0.024751120139459164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Totaal!$A$561:$B$561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Totaal!$C$559:$Q$559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Totaal!$C$561:$Q$561</c:f>
              <c:numCache>
                <c:ptCount val="15"/>
                <c:pt idx="0">
                  <c:v>0.0441769639541584</c:v>
                </c:pt>
                <c:pt idx="1">
                  <c:v>0.044282238442822384</c:v>
                </c:pt>
                <c:pt idx="2">
                  <c:v>0.045242960944595824</c:v>
                </c:pt>
                <c:pt idx="3">
                  <c:v>0.04421893895578106</c:v>
                </c:pt>
                <c:pt idx="4">
                  <c:v>0.03937316356513222</c:v>
                </c:pt>
                <c:pt idx="5">
                  <c:v>0.0346326164874552</c:v>
                </c:pt>
                <c:pt idx="6">
                  <c:v>0.03449919819702683</c:v>
                </c:pt>
                <c:pt idx="7">
                  <c:v>0.031233362910381545</c:v>
                </c:pt>
                <c:pt idx="8">
                  <c:v>0.03296133917895576</c:v>
                </c:pt>
                <c:pt idx="9">
                  <c:v>0.03273322422258593</c:v>
                </c:pt>
                <c:pt idx="10">
                  <c:v>0.027631135572279007</c:v>
                </c:pt>
                <c:pt idx="11">
                  <c:v>0.02975020027674605</c:v>
                </c:pt>
                <c:pt idx="12">
                  <c:v>0.026547697730777704</c:v>
                </c:pt>
                <c:pt idx="13">
                  <c:v>0.022285331124521753</c:v>
                </c:pt>
                <c:pt idx="14">
                  <c:v>0.021849135056682227</c:v>
                </c:pt>
              </c:numCache>
            </c:numRef>
          </c:val>
          <c:smooth val="0"/>
        </c:ser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592"/>
          <c:w val="0.2525"/>
          <c:h val="0.15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 Niet-werkende Werklozen 15-24jr op VNWW 15-64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675"/>
          <c:w val="0.86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Totaal!$A$555:$B$555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Totaal!$C$552:$Q$552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Totaal!$C$555:$Q$555</c:f>
              <c:numCache>
                <c:ptCount val="15"/>
                <c:pt idx="0">
                  <c:v>0.13256366969812486</c:v>
                </c:pt>
                <c:pt idx="1">
                  <c:v>0.1358500105621487</c:v>
                </c:pt>
                <c:pt idx="2">
                  <c:v>0.13929637760337962</c:v>
                </c:pt>
                <c:pt idx="3">
                  <c:v>0.13422253399242137</c:v>
                </c:pt>
                <c:pt idx="4">
                  <c:v>0.1307688045345354</c:v>
                </c:pt>
                <c:pt idx="5">
                  <c:v>0.13016599472073753</c:v>
                </c:pt>
                <c:pt idx="6">
                  <c:v>0.12919464800525532</c:v>
                </c:pt>
                <c:pt idx="7">
                  <c:v>0.12940549320415443</c:v>
                </c:pt>
                <c:pt idx="8">
                  <c:v>0.13271439059431853</c:v>
                </c:pt>
                <c:pt idx="9">
                  <c:v>0.1250589969430507</c:v>
                </c:pt>
                <c:pt idx="10">
                  <c:v>0.12768323591786065</c:v>
                </c:pt>
                <c:pt idx="11">
                  <c:v>0.13297729620059617</c:v>
                </c:pt>
                <c:pt idx="12">
                  <c:v>0.1306842384037277</c:v>
                </c:pt>
                <c:pt idx="13">
                  <c:v>0.11459034747650221</c:v>
                </c:pt>
                <c:pt idx="14">
                  <c:v>0.1029088708926743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Totaal!$A$554:$B$554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Totaal!$C$552:$Q$552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Totaal!$C$554:$Q$554</c:f>
              <c:numCache>
                <c:ptCount val="15"/>
                <c:pt idx="0">
                  <c:v>0.10746786632390745</c:v>
                </c:pt>
                <c:pt idx="1">
                  <c:v>0.11355104442483083</c:v>
                </c:pt>
                <c:pt idx="2">
                  <c:v>0.11311113820507421</c:v>
                </c:pt>
                <c:pt idx="3">
                  <c:v>0.10764306605595718</c:v>
                </c:pt>
                <c:pt idx="4">
                  <c:v>0.10342101796144218</c:v>
                </c:pt>
                <c:pt idx="5">
                  <c:v>0.09729402349073132</c:v>
                </c:pt>
                <c:pt idx="6">
                  <c:v>0.0923568640028312</c:v>
                </c:pt>
                <c:pt idx="7">
                  <c:v>0.0919577616951082</c:v>
                </c:pt>
                <c:pt idx="8">
                  <c:v>0.09049443327229219</c:v>
                </c:pt>
                <c:pt idx="9">
                  <c:v>0.08648238482384824</c:v>
                </c:pt>
                <c:pt idx="10">
                  <c:v>0.08198886584434013</c:v>
                </c:pt>
                <c:pt idx="11">
                  <c:v>0.07857112508497621</c:v>
                </c:pt>
                <c:pt idx="12">
                  <c:v>0.07419843447128982</c:v>
                </c:pt>
                <c:pt idx="13">
                  <c:v>0.05908883826879271</c:v>
                </c:pt>
                <c:pt idx="14">
                  <c:v>0.05114575006661338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Totaal!$A$553:$B$553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Totaal!$C$552:$Q$552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Totaal!$C$553:$Q$553</c:f>
              <c:numCache>
                <c:ptCount val="15"/>
                <c:pt idx="0">
                  <c:v>0.07931706917148813</c:v>
                </c:pt>
                <c:pt idx="1">
                  <c:v>0.08912388405406013</c:v>
                </c:pt>
                <c:pt idx="2">
                  <c:v>0.09334448097597432</c:v>
                </c:pt>
                <c:pt idx="3">
                  <c:v>0.0872140994752302</c:v>
                </c:pt>
                <c:pt idx="4">
                  <c:v>0.08358993552338341</c:v>
                </c:pt>
                <c:pt idx="5">
                  <c:v>0.0753135751513433</c:v>
                </c:pt>
                <c:pt idx="6">
                  <c:v>0.06815449779405748</c:v>
                </c:pt>
                <c:pt idx="7">
                  <c:v>0.06844363008556281</c:v>
                </c:pt>
                <c:pt idx="8">
                  <c:v>0.07582575065396699</c:v>
                </c:pt>
                <c:pt idx="9">
                  <c:v>0.07087536023054755</c:v>
                </c:pt>
                <c:pt idx="10">
                  <c:v>0.07081328970783905</c:v>
                </c:pt>
                <c:pt idx="11">
                  <c:v>0.07370702800906417</c:v>
                </c:pt>
                <c:pt idx="12">
                  <c:v>0.07708614001201124</c:v>
                </c:pt>
                <c:pt idx="13">
                  <c:v>0.07031421512428172</c:v>
                </c:pt>
                <c:pt idx="14">
                  <c:v>0.06390026794698343</c:v>
                </c:pt>
              </c:numCache>
            </c:numRef>
          </c:val>
          <c:smooth val="0"/>
        </c:ser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54325"/>
          <c:w val="0.2535"/>
          <c:h val="0.15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Vergoede Werklozen 15-24jr op Vergoede 15-64jr - Gew.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675"/>
          <c:w val="0.86"/>
          <c:h val="0.895"/>
        </c:manualLayout>
      </c:layout>
      <c:lineChart>
        <c:grouping val="standard"/>
        <c:varyColors val="0"/>
        <c:ser>
          <c:idx val="0"/>
          <c:order val="0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Totaal!$C$548:$Q$548</c:f>
              <c:numCache>
                <c:ptCount val="15"/>
                <c:pt idx="0">
                  <c:v>0.11476003100381606</c:v>
                </c:pt>
                <c:pt idx="1">
                  <c:v>0.11646493084275042</c:v>
                </c:pt>
                <c:pt idx="2">
                  <c:v>0.11914478353442158</c:v>
                </c:pt>
                <c:pt idx="3">
                  <c:v>0.11566654858312132</c:v>
                </c:pt>
                <c:pt idx="4">
                  <c:v>0.11194471055813089</c:v>
                </c:pt>
                <c:pt idx="5">
                  <c:v>0.10969860465557699</c:v>
                </c:pt>
                <c:pt idx="6">
                  <c:v>0.10842056786158284</c:v>
                </c:pt>
                <c:pt idx="7">
                  <c:v>0.10755848038928299</c:v>
                </c:pt>
                <c:pt idx="8">
                  <c:v>0.10598299823318653</c:v>
                </c:pt>
                <c:pt idx="9">
                  <c:v>0.10148458518097948</c:v>
                </c:pt>
                <c:pt idx="10">
                  <c:v>0.09982557723573224</c:v>
                </c:pt>
                <c:pt idx="11">
                  <c:v>0.10301665531634185</c:v>
                </c:pt>
                <c:pt idx="12">
                  <c:v>0.10184276897259453</c:v>
                </c:pt>
                <c:pt idx="13">
                  <c:v>0.0887819002983438</c:v>
                </c:pt>
                <c:pt idx="14">
                  <c:v>0.07865060037359262</c:v>
                </c:pt>
              </c:numCache>
            </c:numRef>
          </c:val>
          <c:smooth val="0"/>
        </c:ser>
        <c:ser>
          <c:idx val="2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Totaal!$C$547:$Q$547</c:f>
              <c:numCache>
                <c:ptCount val="15"/>
                <c:pt idx="0">
                  <c:v>0.09688607242638007</c:v>
                </c:pt>
                <c:pt idx="1">
                  <c:v>0.10232214169501554</c:v>
                </c:pt>
                <c:pt idx="2">
                  <c:v>0.10202435156764376</c:v>
                </c:pt>
                <c:pt idx="3">
                  <c:v>0.09663942202437423</c:v>
                </c:pt>
                <c:pt idx="4">
                  <c:v>0.09169177787343952</c:v>
                </c:pt>
                <c:pt idx="5">
                  <c:v>0.085109163457685</c:v>
                </c:pt>
                <c:pt idx="6">
                  <c:v>0.08059456887588771</c:v>
                </c:pt>
                <c:pt idx="7">
                  <c:v>0.07935704224703792</c:v>
                </c:pt>
                <c:pt idx="8">
                  <c:v>0.07784331425666734</c:v>
                </c:pt>
                <c:pt idx="9">
                  <c:v>0.07456780540485813</c:v>
                </c:pt>
                <c:pt idx="10">
                  <c:v>0.06971830390723384</c:v>
                </c:pt>
                <c:pt idx="11">
                  <c:v>0.06754600924296499</c:v>
                </c:pt>
                <c:pt idx="12">
                  <c:v>0.06353016614190705</c:v>
                </c:pt>
                <c:pt idx="13">
                  <c:v>0.0508426643571094</c:v>
                </c:pt>
                <c:pt idx="14">
                  <c:v>0.04371823814306883</c:v>
                </c:pt>
              </c:numCache>
            </c:numRef>
          </c:val>
          <c:smooth val="0"/>
        </c:ser>
        <c:ser>
          <c:idx val="1"/>
          <c:order val="2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Totaal!$C$545:$Q$545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Totaal!$C$546:$Q$546</c:f>
              <c:numCache>
                <c:ptCount val="15"/>
                <c:pt idx="0">
                  <c:v>0.07473816795838353</c:v>
                </c:pt>
                <c:pt idx="1">
                  <c:v>0.076638240177285</c:v>
                </c:pt>
                <c:pt idx="2">
                  <c:v>0.07936003042534985</c:v>
                </c:pt>
                <c:pt idx="3">
                  <c:v>0.07328209938317021</c:v>
                </c:pt>
                <c:pt idx="4">
                  <c:v>0.06942470638128456</c:v>
                </c:pt>
                <c:pt idx="5">
                  <c:v>0.06378532215149371</c:v>
                </c:pt>
                <c:pt idx="6">
                  <c:v>0.05761067524698</c:v>
                </c:pt>
                <c:pt idx="7">
                  <c:v>0.05817266122614893</c:v>
                </c:pt>
                <c:pt idx="8">
                  <c:v>0.05914802974990111</c:v>
                </c:pt>
                <c:pt idx="9">
                  <c:v>0.056552511377423384</c:v>
                </c:pt>
                <c:pt idx="10">
                  <c:v>0.051102823764538625</c:v>
                </c:pt>
                <c:pt idx="11">
                  <c:v>0.054610888402482315</c:v>
                </c:pt>
                <c:pt idx="12">
                  <c:v>0.05601737424873934</c:v>
                </c:pt>
                <c:pt idx="13">
                  <c:v>0.0479767799214615</c:v>
                </c:pt>
                <c:pt idx="14">
                  <c:v>0.043882540354883565</c:v>
                </c:pt>
              </c:numCache>
            </c:numRef>
          </c:val>
          <c:smooth val="0"/>
        </c:ser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275"/>
          <c:w val="0.2535"/>
          <c:h val="0.19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Vergoede werkende werklozen op totaal per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525"/>
          <c:w val="0.86"/>
          <c:h val="0.89675"/>
        </c:manualLayout>
      </c:layout>
      <c:lineChart>
        <c:grouping val="standard"/>
        <c:varyColors val="0"/>
        <c:ser>
          <c:idx val="2"/>
          <c:order val="0"/>
          <c:tx>
            <c:strRef>
              <c:f>'15-24jr'!$A$261:$B$261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'15-24jr'!$C$260:$Q$260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'15-24jr'!$C$261:$Q$261</c:f>
              <c:numCache>
                <c:ptCount val="15"/>
                <c:pt idx="0">
                  <c:v>0.3402742261513358</c:v>
                </c:pt>
                <c:pt idx="1">
                  <c:v>0.26772599196267727</c:v>
                </c:pt>
                <c:pt idx="2">
                  <c:v>0.2436447600583789</c:v>
                </c:pt>
                <c:pt idx="3">
                  <c:v>0.245592748554707</c:v>
                </c:pt>
                <c:pt idx="4">
                  <c:v>0.2649412820704615</c:v>
                </c:pt>
                <c:pt idx="5">
                  <c:v>0.31977189323336064</c:v>
                </c:pt>
                <c:pt idx="6">
                  <c:v>0.3454424564796905</c:v>
                </c:pt>
                <c:pt idx="7">
                  <c:v>0.3872801563332741</c:v>
                </c:pt>
                <c:pt idx="8">
                  <c:v>0.3358456436539041</c:v>
                </c:pt>
                <c:pt idx="9">
                  <c:v>0.3497211319975212</c:v>
                </c:pt>
                <c:pt idx="10">
                  <c:v>0.2793737190471391</c:v>
                </c:pt>
                <c:pt idx="11">
                  <c:v>0.3252071574396541</c:v>
                </c:pt>
                <c:pt idx="12">
                  <c:v>0.2977672630489428</c:v>
                </c:pt>
                <c:pt idx="13">
                  <c:v>0.2672670491684218</c:v>
                </c:pt>
                <c:pt idx="14">
                  <c:v>0.2884002014436797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'15-24jr'!$A$262:$B$262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'15-24jr'!$C$260:$Q$260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'15-24jr'!$C$262:$Q$262</c:f>
              <c:numCache>
                <c:ptCount val="15"/>
                <c:pt idx="0">
                  <c:v>0.0762346702021876</c:v>
                </c:pt>
                <c:pt idx="1">
                  <c:v>0.07015515081430086</c:v>
                </c:pt>
                <c:pt idx="2">
                  <c:v>0.07244137429558262</c:v>
                </c:pt>
                <c:pt idx="3">
                  <c:v>0.07938455729658297</c:v>
                </c:pt>
                <c:pt idx="4">
                  <c:v>0.07863849765258216</c:v>
                </c:pt>
                <c:pt idx="5">
                  <c:v>0.07912785341386017</c:v>
                </c:pt>
                <c:pt idx="6">
                  <c:v>0.08702306767246092</c:v>
                </c:pt>
                <c:pt idx="7">
                  <c:v>0.08167053364269142</c:v>
                </c:pt>
                <c:pt idx="8">
                  <c:v>0.09310965998648953</c:v>
                </c:pt>
                <c:pt idx="9">
                  <c:v>0.0973070830504639</c:v>
                </c:pt>
                <c:pt idx="10">
                  <c:v>0.08946538974421142</c:v>
                </c:pt>
                <c:pt idx="11">
                  <c:v>0.09946432919405893</c:v>
                </c:pt>
                <c:pt idx="12">
                  <c:v>0.09355590062111802</c:v>
                </c:pt>
                <c:pt idx="13">
                  <c:v>0.09820962975838693</c:v>
                </c:pt>
                <c:pt idx="14">
                  <c:v>0.1267060964513194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'15-24jr'!$A$263:$B$263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'15-24jr'!$C$260:$Q$260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'15-24jr'!$C$263:$Q$263</c:f>
              <c:numCache>
                <c:ptCount val="15"/>
                <c:pt idx="0">
                  <c:v>0.1407055279693126</c:v>
                </c:pt>
                <c:pt idx="1">
                  <c:v>0.1211354063984228</c:v>
                </c:pt>
                <c:pt idx="2">
                  <c:v>0.10771194553770876</c:v>
                </c:pt>
                <c:pt idx="3">
                  <c:v>0.12302156732560879</c:v>
                </c:pt>
                <c:pt idx="4">
                  <c:v>0.1351584393188187</c:v>
                </c:pt>
                <c:pt idx="5">
                  <c:v>0.14248945603979668</c:v>
                </c:pt>
                <c:pt idx="6">
                  <c:v>0.16462354468824966</c:v>
                </c:pt>
                <c:pt idx="7">
                  <c:v>0.1785333060798074</c:v>
                </c:pt>
                <c:pt idx="8">
                  <c:v>0.16356350594434235</c:v>
                </c:pt>
                <c:pt idx="9">
                  <c:v>0.18686558708276285</c:v>
                </c:pt>
                <c:pt idx="10">
                  <c:v>0.14591107925759336</c:v>
                </c:pt>
                <c:pt idx="11">
                  <c:v>0.16665131063712166</c:v>
                </c:pt>
                <c:pt idx="12">
                  <c:v>0.15252690238278246</c:v>
                </c:pt>
                <c:pt idx="13">
                  <c:v>0.13786384483947361</c:v>
                </c:pt>
                <c:pt idx="14">
                  <c:v>0.15163258258834364</c:v>
                </c:pt>
              </c:numCache>
            </c:numRef>
          </c:val>
          <c:smooth val="0"/>
        </c:ser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155"/>
          <c:w val="0.19225"/>
          <c:h val="0.18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Vergoede niet- werkende werklozen op totaal per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5"/>
          <c:w val="0.86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'15-24jr'!$A$269:$B$269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'15-24jr'!$C$267:$Q$267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'15-24jr'!$C$269:$Q$269</c:f>
              <c:numCache>
                <c:ptCount val="15"/>
                <c:pt idx="0">
                  <c:v>0.9237653297978123</c:v>
                </c:pt>
                <c:pt idx="1">
                  <c:v>0.9298448491856991</c:v>
                </c:pt>
                <c:pt idx="2">
                  <c:v>0.9275586257044174</c:v>
                </c:pt>
                <c:pt idx="3">
                  <c:v>0.920615442703417</c:v>
                </c:pt>
                <c:pt idx="4">
                  <c:v>0.9213615023474179</c:v>
                </c:pt>
                <c:pt idx="5">
                  <c:v>0.9208721465861398</c:v>
                </c:pt>
                <c:pt idx="6">
                  <c:v>0.9129769323275391</c:v>
                </c:pt>
                <c:pt idx="7">
                  <c:v>0.9183294663573086</c:v>
                </c:pt>
                <c:pt idx="8">
                  <c:v>0.9068903400135104</c:v>
                </c:pt>
                <c:pt idx="9">
                  <c:v>0.9026929169495361</c:v>
                </c:pt>
                <c:pt idx="10">
                  <c:v>0.9105346102557885</c:v>
                </c:pt>
                <c:pt idx="11">
                  <c:v>0.9005356708059411</c:v>
                </c:pt>
                <c:pt idx="12">
                  <c:v>0.906444099378882</c:v>
                </c:pt>
                <c:pt idx="13">
                  <c:v>0.901790370241613</c:v>
                </c:pt>
                <c:pt idx="14">
                  <c:v>0.8732939035486806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'15-24jr'!$A$270:$B$270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'15-24jr'!$C$267:$Q$267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'15-24jr'!$C$270:$Q$270</c:f>
              <c:numCache>
                <c:ptCount val="15"/>
                <c:pt idx="0">
                  <c:v>0.8592944720306874</c:v>
                </c:pt>
                <c:pt idx="1">
                  <c:v>0.8788645936015772</c:v>
                </c:pt>
                <c:pt idx="2">
                  <c:v>0.8922880544622912</c:v>
                </c:pt>
                <c:pt idx="3">
                  <c:v>0.8769784326743912</c:v>
                </c:pt>
                <c:pt idx="4">
                  <c:v>0.8648415606811812</c:v>
                </c:pt>
                <c:pt idx="5">
                  <c:v>0.8575105439602033</c:v>
                </c:pt>
                <c:pt idx="6">
                  <c:v>0.8353764553117503</c:v>
                </c:pt>
                <c:pt idx="7">
                  <c:v>0.8214666939201926</c:v>
                </c:pt>
                <c:pt idx="8">
                  <c:v>0.8364364940556577</c:v>
                </c:pt>
                <c:pt idx="9">
                  <c:v>0.8131344129172371</c:v>
                </c:pt>
                <c:pt idx="10">
                  <c:v>0.8540889207424066</c:v>
                </c:pt>
                <c:pt idx="11">
                  <c:v>0.8333486893628783</c:v>
                </c:pt>
                <c:pt idx="12">
                  <c:v>0.8474730976172176</c:v>
                </c:pt>
                <c:pt idx="13">
                  <c:v>0.8621361551605264</c:v>
                </c:pt>
                <c:pt idx="14">
                  <c:v>0.8483674174116563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'15-24jr'!$A$268:$B$268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'15-24jr'!$C$267:$Q$267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'15-24jr'!$C$268:$Q$268</c:f>
              <c:numCache>
                <c:ptCount val="15"/>
                <c:pt idx="0">
                  <c:v>0.6597257738486642</c:v>
                </c:pt>
                <c:pt idx="1">
                  <c:v>0.7322740080373227</c:v>
                </c:pt>
                <c:pt idx="2">
                  <c:v>0.7563552399416211</c:v>
                </c:pt>
                <c:pt idx="3">
                  <c:v>0.754407251445293</c:v>
                </c:pt>
                <c:pt idx="4">
                  <c:v>0.7350587179295385</c:v>
                </c:pt>
                <c:pt idx="5">
                  <c:v>0.6802281067666394</c:v>
                </c:pt>
                <c:pt idx="6">
                  <c:v>0.6545575435203095</c:v>
                </c:pt>
                <c:pt idx="7">
                  <c:v>0.6127198436667258</c:v>
                </c:pt>
                <c:pt idx="8">
                  <c:v>0.6641543563460959</c:v>
                </c:pt>
                <c:pt idx="9">
                  <c:v>0.6502788680024788</c:v>
                </c:pt>
                <c:pt idx="10">
                  <c:v>0.720626280952861</c:v>
                </c:pt>
                <c:pt idx="11">
                  <c:v>0.6747928425603459</c:v>
                </c:pt>
                <c:pt idx="12">
                  <c:v>0.7022327369510573</c:v>
                </c:pt>
                <c:pt idx="13">
                  <c:v>0.7327329508315782</c:v>
                </c:pt>
                <c:pt idx="14">
                  <c:v>0.7115997985563203</c:v>
                </c:pt>
              </c:numCache>
            </c:numRef>
          </c:val>
          <c:smooth val="0"/>
        </c:ser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4865"/>
          <c:w val="0.19175"/>
          <c:h val="0.185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Vlaams - % UVW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86"/>
          <c:h val="0.8947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'25-64jr'!$C$205:$Q$205</c:f>
              <c:numCache>
                <c:ptCount val="15"/>
                <c:pt idx="0">
                  <c:v>0.028321611023903244</c:v>
                </c:pt>
                <c:pt idx="1">
                  <c:v>0.031527426410382794</c:v>
                </c:pt>
                <c:pt idx="2">
                  <c:v>0.03513738979443412</c:v>
                </c:pt>
                <c:pt idx="3">
                  <c:v>0.038097551405536195</c:v>
                </c:pt>
                <c:pt idx="4">
                  <c:v>0.036825279797859586</c:v>
                </c:pt>
                <c:pt idx="5">
                  <c:v>0.03483209811613168</c:v>
                </c:pt>
                <c:pt idx="6">
                  <c:v>0.03065615246107167</c:v>
                </c:pt>
                <c:pt idx="7">
                  <c:v>0.028648980618833905</c:v>
                </c:pt>
                <c:pt idx="8">
                  <c:v>0.03205939838257759</c:v>
                </c:pt>
                <c:pt idx="9">
                  <c:v>0.03090207686579759</c:v>
                </c:pt>
                <c:pt idx="10">
                  <c:v>0.030212989293603117</c:v>
                </c:pt>
                <c:pt idx="11">
                  <c:v>0.031054329512450258</c:v>
                </c:pt>
                <c:pt idx="12">
                  <c:v>0.03399039256312863</c:v>
                </c:pt>
                <c:pt idx="13">
                  <c:v>0.03250237861360738</c:v>
                </c:pt>
                <c:pt idx="14">
                  <c:v>0.03076131303742414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'15-24jr'!$C$198:$Q$198</c:f>
              <c:numCache>
                <c:ptCount val="15"/>
                <c:pt idx="0">
                  <c:v>0.03089454081803845</c:v>
                </c:pt>
                <c:pt idx="1">
                  <c:v>0.03675535468218497</c:v>
                </c:pt>
                <c:pt idx="2">
                  <c:v>0.040783358252689264</c:v>
                </c:pt>
                <c:pt idx="3">
                  <c:v>0.036446348012061945</c:v>
                </c:pt>
                <c:pt idx="4">
                  <c:v>0.03341839561959622</c:v>
                </c:pt>
                <c:pt idx="5">
                  <c:v>0.028751413116233963</c:v>
                </c:pt>
                <c:pt idx="6">
                  <c:v>0.02353325547769992</c:v>
                </c:pt>
                <c:pt idx="7">
                  <c:v>0.0228127225648302</c:v>
                </c:pt>
                <c:pt idx="8">
                  <c:v>0.027217576202637088</c:v>
                </c:pt>
                <c:pt idx="9">
                  <c:v>0.024602535584153283</c:v>
                </c:pt>
                <c:pt idx="10">
                  <c:v>0.02358629268629797</c:v>
                </c:pt>
                <c:pt idx="11">
                  <c:v>0.024641957635873787</c:v>
                </c:pt>
                <c:pt idx="12">
                  <c:v>0.026264549465485808</c:v>
                </c:pt>
                <c:pt idx="13">
                  <c:v>0.0222225526467682</c:v>
                </c:pt>
                <c:pt idx="14">
                  <c:v>0.01884761024195596</c:v>
                </c:pt>
              </c:numCache>
            </c:numRef>
          </c:val>
          <c:smooth val="0"/>
        </c:ser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  <c:max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30425"/>
          <c:w val="0.25425"/>
          <c:h val="0.12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Brussel - % UVW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75"/>
          <c:w val="0.85525"/>
          <c:h val="0.8847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'25-64jr'!$C$206:$Q$206</c:f>
              <c:numCache>
                <c:ptCount val="15"/>
                <c:pt idx="0">
                  <c:v>0.07117606469674793</c:v>
                </c:pt>
                <c:pt idx="1">
                  <c:v>0.07923437504238981</c:v>
                </c:pt>
                <c:pt idx="2">
                  <c:v>0.08601502951647244</c:v>
                </c:pt>
                <c:pt idx="3">
                  <c:v>0.08839806581492747</c:v>
                </c:pt>
                <c:pt idx="4">
                  <c:v>0.0899817533067938</c:v>
                </c:pt>
                <c:pt idx="5">
                  <c:v>0.0911288257961156</c:v>
                </c:pt>
                <c:pt idx="6">
                  <c:v>0.0878567838463009</c:v>
                </c:pt>
                <c:pt idx="7">
                  <c:v>0.08221821752293526</c:v>
                </c:pt>
                <c:pt idx="8">
                  <c:v>0.08452816876419576</c:v>
                </c:pt>
                <c:pt idx="9">
                  <c:v>0.08765397893084857</c:v>
                </c:pt>
                <c:pt idx="10">
                  <c:v>0.08672933878635597</c:v>
                </c:pt>
                <c:pt idx="11">
                  <c:v>0.08864170494518729</c:v>
                </c:pt>
                <c:pt idx="12">
                  <c:v>0.09034840748594841</c:v>
                </c:pt>
                <c:pt idx="13">
                  <c:v>0.0850289506046321</c:v>
                </c:pt>
                <c:pt idx="14">
                  <c:v>0.07099419492206331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'15-24jr'!$C$199:$Q$199</c:f>
              <c:numCache>
                <c:ptCount val="15"/>
                <c:pt idx="0">
                  <c:v>0.06645053989480705</c:v>
                </c:pt>
                <c:pt idx="1">
                  <c:v>0.076190237000946</c:v>
                </c:pt>
                <c:pt idx="2">
                  <c:v>0.07978841916770504</c:v>
                </c:pt>
                <c:pt idx="3">
                  <c:v>0.07461745658777007</c:v>
                </c:pt>
                <c:pt idx="4">
                  <c:v>0.07085145045103511</c:v>
                </c:pt>
                <c:pt idx="5">
                  <c:v>0.06679340327910932</c:v>
                </c:pt>
                <c:pt idx="6">
                  <c:v>0.060591614425666816</c:v>
                </c:pt>
                <c:pt idx="7">
                  <c:v>0.05749043000399239</c:v>
                </c:pt>
                <c:pt idx="8">
                  <c:v>0.05735471923353587</c:v>
                </c:pt>
                <c:pt idx="9">
                  <c:v>0.05609844645801504</c:v>
                </c:pt>
                <c:pt idx="10">
                  <c:v>0.05112309206563735</c:v>
                </c:pt>
                <c:pt idx="11">
                  <c:v>0.04937509531521195</c:v>
                </c:pt>
                <c:pt idx="12">
                  <c:v>0.04577627216375955</c:v>
                </c:pt>
                <c:pt idx="13">
                  <c:v>0.03342734925592769</c:v>
                </c:pt>
                <c:pt idx="14">
                  <c:v>0.024833286775397354</c:v>
                </c:pt>
              </c:numCache>
            </c:numRef>
          </c:val>
          <c:smooth val="0"/>
        </c:ser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5655"/>
          <c:w val="0.286"/>
          <c:h val="0.14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Waals - % UVW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675"/>
          <c:w val="0.86"/>
          <c:h val="0.89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'25-64jr'!$C$207:$Q$207</c:f>
              <c:numCache>
                <c:ptCount val="15"/>
                <c:pt idx="0">
                  <c:v>0.06507202569040782</c:v>
                </c:pt>
                <c:pt idx="1">
                  <c:v>0.06919909385945944</c:v>
                </c:pt>
                <c:pt idx="2">
                  <c:v>0.07562651292860853</c:v>
                </c:pt>
                <c:pt idx="3">
                  <c:v>0.07932787827670947</c:v>
                </c:pt>
                <c:pt idx="4">
                  <c:v>0.08014670892453017</c:v>
                </c:pt>
                <c:pt idx="5">
                  <c:v>0.0775445554444218</c:v>
                </c:pt>
                <c:pt idx="6">
                  <c:v>0.07309789888502809</c:v>
                </c:pt>
                <c:pt idx="7">
                  <c:v>0.06846220510393569</c:v>
                </c:pt>
                <c:pt idx="8">
                  <c:v>0.06974167551920225</c:v>
                </c:pt>
                <c:pt idx="9">
                  <c:v>0.06810796004897512</c:v>
                </c:pt>
                <c:pt idx="10">
                  <c:v>0.06701594946319912</c:v>
                </c:pt>
                <c:pt idx="11">
                  <c:v>0.06728757485082425</c:v>
                </c:pt>
                <c:pt idx="12">
                  <c:v>0.06941015933906225</c:v>
                </c:pt>
                <c:pt idx="13">
                  <c:v>0.06598586489066204</c:v>
                </c:pt>
                <c:pt idx="14">
                  <c:v>0.05660520355171256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'15-24jr'!$C$200:$Q$200</c:f>
              <c:numCache>
                <c:ptCount val="15"/>
                <c:pt idx="0">
                  <c:v>0.07849136959430619</c:v>
                </c:pt>
                <c:pt idx="1">
                  <c:v>0.08405901523574125</c:v>
                </c:pt>
                <c:pt idx="2">
                  <c:v>0.09037186747857615</c:v>
                </c:pt>
                <c:pt idx="3">
                  <c:v>0.08554513046665436</c:v>
                </c:pt>
                <c:pt idx="4">
                  <c:v>0.08111243602547219</c:v>
                </c:pt>
                <c:pt idx="5">
                  <c:v>0.07879801265586006</c:v>
                </c:pt>
                <c:pt idx="6">
                  <c:v>0.07379320894615839</c:v>
                </c:pt>
                <c:pt idx="7">
                  <c:v>0.06927411556800374</c:v>
                </c:pt>
                <c:pt idx="8">
                  <c:v>0.07183037741422103</c:v>
                </c:pt>
                <c:pt idx="9">
                  <c:v>0.0655157139473892</c:v>
                </c:pt>
                <c:pt idx="10">
                  <c:v>0.06635561311953418</c:v>
                </c:pt>
                <c:pt idx="11">
                  <c:v>0.06944391864657401</c:v>
                </c:pt>
                <c:pt idx="12">
                  <c:v>0.06798863699660224</c:v>
                </c:pt>
                <c:pt idx="13">
                  <c:v>0.0551750542391628</c:v>
                </c:pt>
                <c:pt idx="14">
                  <c:v>0.04284754596524766</c:v>
                </c:pt>
              </c:numCache>
            </c:numRef>
          </c:val>
          <c:smooth val="0"/>
        </c:ser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5945"/>
          <c:w val="0.2535"/>
          <c:h val="0.12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Vlaams - UVW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'15-24jr'!$C$114:$Q$114</c:f>
              <c:numCache>
                <c:ptCount val="15"/>
                <c:pt idx="0">
                  <c:v>22098</c:v>
                </c:pt>
                <c:pt idx="1">
                  <c:v>26300</c:v>
                </c:pt>
                <c:pt idx="2">
                  <c:v>29159</c:v>
                </c:pt>
                <c:pt idx="3">
                  <c:v>26022</c:v>
                </c:pt>
                <c:pt idx="4">
                  <c:v>23821</c:v>
                </c:pt>
                <c:pt idx="5">
                  <c:v>20575</c:v>
                </c:pt>
                <c:pt idx="6">
                  <c:v>16927</c:v>
                </c:pt>
                <c:pt idx="7">
                  <c:v>16528</c:v>
                </c:pt>
                <c:pt idx="8">
                  <c:v>19866</c:v>
                </c:pt>
                <c:pt idx="9">
                  <c:v>18028</c:v>
                </c:pt>
                <c:pt idx="10">
                  <c:v>17406</c:v>
                </c:pt>
                <c:pt idx="11">
                  <c:v>18247</c:v>
                </c:pt>
                <c:pt idx="12">
                  <c:v>19478</c:v>
                </c:pt>
                <c:pt idx="13">
                  <c:v>16440</c:v>
                </c:pt>
                <c:pt idx="14">
                  <c:v>13882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'25-64jr'!$C$114:$Q$114</c:f>
              <c:numCache>
                <c:ptCount val="15"/>
                <c:pt idx="0">
                  <c:v>111402</c:v>
                </c:pt>
                <c:pt idx="1">
                  <c:v>124278</c:v>
                </c:pt>
                <c:pt idx="2">
                  <c:v>138876</c:v>
                </c:pt>
                <c:pt idx="3">
                  <c:v>150886</c:v>
                </c:pt>
                <c:pt idx="4">
                  <c:v>146747</c:v>
                </c:pt>
                <c:pt idx="5">
                  <c:v>139909</c:v>
                </c:pt>
                <c:pt idx="6">
                  <c:v>124150</c:v>
                </c:pt>
                <c:pt idx="7">
                  <c:v>116878</c:v>
                </c:pt>
                <c:pt idx="8">
                  <c:v>131432</c:v>
                </c:pt>
                <c:pt idx="9">
                  <c:v>127332</c:v>
                </c:pt>
                <c:pt idx="10">
                  <c:v>124976</c:v>
                </c:pt>
                <c:pt idx="11">
                  <c:v>128693</c:v>
                </c:pt>
                <c:pt idx="12">
                  <c:v>141050</c:v>
                </c:pt>
                <c:pt idx="13">
                  <c:v>134902</c:v>
                </c:pt>
                <c:pt idx="14">
                  <c:v>127910</c:v>
                </c:pt>
              </c:numCache>
            </c:numRef>
          </c:val>
        </c:ser>
        <c:axId val="60658983"/>
        <c:axId val="9059936"/>
      </c:area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België: % UVW en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5"/>
          <c:w val="0.850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'15-24jr'!$B$497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'15-24jr'!$C$519:$D$519</c:f>
              <c:numCache>
                <c:ptCount val="2"/>
                <c:pt idx="0">
                  <c:v>0.040925503668265424</c:v>
                </c:pt>
                <c:pt idx="1">
                  <c:v>0.01125655479414771</c:v>
                </c:pt>
              </c:numCache>
            </c:numRef>
          </c:val>
        </c:ser>
        <c:ser>
          <c:idx val="1"/>
          <c:order val="1"/>
          <c:tx>
            <c:strRef>
              <c:f>'15-24jr'!$B$498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'15-24jr'!$C$520:$D$520</c:f>
              <c:numCache>
                <c:ptCount val="2"/>
                <c:pt idx="0">
                  <c:v>0.04236614505752167</c:v>
                </c:pt>
                <c:pt idx="1">
                  <c:v>0.01169796848947326</c:v>
                </c:pt>
              </c:numCache>
            </c:numRef>
          </c:val>
        </c:ser>
        <c:ser>
          <c:idx val="2"/>
          <c:order val="2"/>
          <c:tx>
            <c:strRef>
              <c:f>'15-24jr'!$B$499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'15-24jr'!$C$521:$D$521</c:f>
              <c:numCache>
                <c:ptCount val="2"/>
                <c:pt idx="0">
                  <c:v>0.04239026823445857</c:v>
                </c:pt>
                <c:pt idx="1">
                  <c:v>0.012222637685237361</c:v>
                </c:pt>
              </c:numCache>
            </c:numRef>
          </c:val>
        </c:ser>
        <c:ser>
          <c:idx val="3"/>
          <c:order val="3"/>
          <c:tx>
            <c:strRef>
              <c:f>'15-24jr'!$B$500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'15-24jr'!$C$522:$D$522</c:f>
              <c:numCache>
                <c:ptCount val="2"/>
                <c:pt idx="0">
                  <c:v>0.03450206822227975</c:v>
                </c:pt>
                <c:pt idx="1">
                  <c:v>0.011838789601305912</c:v>
                </c:pt>
              </c:numCache>
            </c:numRef>
          </c:val>
        </c:ser>
        <c:ser>
          <c:idx val="4"/>
          <c:order val="4"/>
          <c:tx>
            <c:strRef>
              <c:f>'15-24jr'!$B$501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'15-24jr'!$C$523:$D$523</c:f>
              <c:numCache>
                <c:ptCount val="2"/>
                <c:pt idx="0">
                  <c:v>0.027547725092555687</c:v>
                </c:pt>
                <c:pt idx="1">
                  <c:v>0.012678954889804554</c:v>
                </c:pt>
              </c:numCache>
            </c:numRef>
          </c:val>
        </c:ser>
        <c:axId val="6484077"/>
        <c:axId val="58356694"/>
      </c:bar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5355"/>
          <c:w val="0.09825"/>
          <c:h val="0.3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Brussels - UVW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'15-24jr'!$C$115:$Q$115</c:f>
              <c:numCache>
                <c:ptCount val="15"/>
                <c:pt idx="0">
                  <c:v>7871</c:v>
                </c:pt>
                <c:pt idx="1">
                  <c:v>9101</c:v>
                </c:pt>
                <c:pt idx="2">
                  <c:v>9669</c:v>
                </c:pt>
                <c:pt idx="3">
                  <c:v>9114</c:v>
                </c:pt>
                <c:pt idx="4">
                  <c:v>8734</c:v>
                </c:pt>
                <c:pt idx="5">
                  <c:v>8327</c:v>
                </c:pt>
                <c:pt idx="6">
                  <c:v>7626</c:v>
                </c:pt>
                <c:pt idx="7">
                  <c:v>7344</c:v>
                </c:pt>
                <c:pt idx="8">
                  <c:v>7495</c:v>
                </c:pt>
                <c:pt idx="9">
                  <c:v>7417</c:v>
                </c:pt>
                <c:pt idx="10">
                  <c:v>6960</c:v>
                </c:pt>
                <c:pt idx="11">
                  <c:v>6799</c:v>
                </c:pt>
                <c:pt idx="12">
                  <c:v>6351</c:v>
                </c:pt>
                <c:pt idx="13">
                  <c:v>4634</c:v>
                </c:pt>
                <c:pt idx="14">
                  <c:v>3467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'25-64jr'!$C$115:$Q$115</c:f>
              <c:numCache>
                <c:ptCount val="15"/>
                <c:pt idx="0">
                  <c:v>44941</c:v>
                </c:pt>
                <c:pt idx="1">
                  <c:v>50892</c:v>
                </c:pt>
                <c:pt idx="2">
                  <c:v>56286</c:v>
                </c:pt>
                <c:pt idx="3">
                  <c:v>58445</c:v>
                </c:pt>
                <c:pt idx="4">
                  <c:v>60385</c:v>
                </c:pt>
                <c:pt idx="5">
                  <c:v>62114</c:v>
                </c:pt>
                <c:pt idx="6">
                  <c:v>60788</c:v>
                </c:pt>
                <c:pt idx="7">
                  <c:v>58238</c:v>
                </c:pt>
                <c:pt idx="8">
                  <c:v>61340</c:v>
                </c:pt>
                <c:pt idx="9">
                  <c:v>65013</c:v>
                </c:pt>
                <c:pt idx="10">
                  <c:v>65671</c:v>
                </c:pt>
                <c:pt idx="11">
                  <c:v>68183</c:v>
                </c:pt>
                <c:pt idx="12">
                  <c:v>70213</c:v>
                </c:pt>
                <c:pt idx="13">
                  <c:v>66377</c:v>
                </c:pt>
                <c:pt idx="14">
                  <c:v>56550</c:v>
                </c:pt>
              </c:numCache>
            </c:numRef>
          </c:val>
        </c:ser>
        <c:axId val="14430561"/>
        <c:axId val="62766186"/>
      </c:area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Waals - UVW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'15-24jr'!$C$116:$Q$116</c:f>
              <c:numCache>
                <c:ptCount val="15"/>
                <c:pt idx="0">
                  <c:v>32732</c:v>
                </c:pt>
                <c:pt idx="1">
                  <c:v>35233</c:v>
                </c:pt>
                <c:pt idx="2">
                  <c:v>38186</c:v>
                </c:pt>
                <c:pt idx="3">
                  <c:v>36643</c:v>
                </c:pt>
                <c:pt idx="4">
                  <c:v>35168</c:v>
                </c:pt>
                <c:pt idx="5">
                  <c:v>34543</c:v>
                </c:pt>
                <c:pt idx="6">
                  <c:v>32803</c:v>
                </c:pt>
                <c:pt idx="7">
                  <c:v>31164</c:v>
                </c:pt>
                <c:pt idx="8">
                  <c:v>32587</c:v>
                </c:pt>
                <c:pt idx="9">
                  <c:v>29877</c:v>
                </c:pt>
                <c:pt idx="10">
                  <c:v>29766</c:v>
                </c:pt>
                <c:pt idx="11">
                  <c:v>31184</c:v>
                </c:pt>
                <c:pt idx="12">
                  <c:v>30515</c:v>
                </c:pt>
                <c:pt idx="13">
                  <c:v>24643</c:v>
                </c:pt>
                <c:pt idx="14">
                  <c:v>19007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'25-64jr'!$C$116:$Q$116</c:f>
              <c:numCache>
                <c:ptCount val="15"/>
                <c:pt idx="0">
                  <c:v>140773</c:v>
                </c:pt>
                <c:pt idx="1">
                  <c:v>150431</c:v>
                </c:pt>
                <c:pt idx="2">
                  <c:v>165169</c:v>
                </c:pt>
                <c:pt idx="3">
                  <c:v>174282</c:v>
                </c:pt>
                <c:pt idx="4">
                  <c:v>177940</c:v>
                </c:pt>
                <c:pt idx="5">
                  <c:v>173897</c:v>
                </c:pt>
                <c:pt idx="6">
                  <c:v>165625</c:v>
                </c:pt>
                <c:pt idx="7">
                  <c:v>156455</c:v>
                </c:pt>
                <c:pt idx="8">
                  <c:v>160419</c:v>
                </c:pt>
                <c:pt idx="9">
                  <c:v>157645</c:v>
                </c:pt>
                <c:pt idx="10">
                  <c:v>155873</c:v>
                </c:pt>
                <c:pt idx="11">
                  <c:v>156688</c:v>
                </c:pt>
                <c:pt idx="12">
                  <c:v>161742</c:v>
                </c:pt>
                <c:pt idx="13">
                  <c:v>153818</c:v>
                </c:pt>
                <c:pt idx="14">
                  <c:v>131452</c:v>
                </c:pt>
              </c:numCache>
            </c:numRef>
          </c:val>
        </c:ser>
        <c:axId val="28024763"/>
        <c:axId val="50896276"/>
      </c:area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Vl. - % Vergoede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86"/>
          <c:h val="0.8947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'25-64jr'!$C$198:$Q$198</c:f>
              <c:numCache>
                <c:ptCount val="15"/>
                <c:pt idx="0">
                  <c:v>0.12923397051271882</c:v>
                </c:pt>
                <c:pt idx="1">
                  <c:v>0.13233918698926256</c:v>
                </c:pt>
                <c:pt idx="2">
                  <c:v>0.13474393008255023</c:v>
                </c:pt>
                <c:pt idx="3">
                  <c:v>0.13421101336012445</c:v>
                </c:pt>
                <c:pt idx="4">
                  <c:v>0.13490699481944923</c:v>
                </c:pt>
                <c:pt idx="5">
                  <c:v>0.13840897385426668</c:v>
                </c:pt>
                <c:pt idx="6">
                  <c:v>0.13364995988364914</c:v>
                </c:pt>
                <c:pt idx="7">
                  <c:v>0.1340328530110314</c:v>
                </c:pt>
                <c:pt idx="8">
                  <c:v>0.14157071464990129</c:v>
                </c:pt>
                <c:pt idx="9">
                  <c:v>0.1371984065767748</c:v>
                </c:pt>
                <c:pt idx="10">
                  <c:v>0.13360356185266817</c:v>
                </c:pt>
                <c:pt idx="11">
                  <c:v>0.13913844402714526</c:v>
                </c:pt>
                <c:pt idx="12">
                  <c:v>0.13731998104924162</c:v>
                </c:pt>
                <c:pt idx="13">
                  <c:v>0.13165749795146495</c:v>
                </c:pt>
                <c:pt idx="14">
                  <c:v>0.1248554343343005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'15-24jr'!$C$191:$Q$191</c:f>
              <c:numCache>
                <c:ptCount val="15"/>
                <c:pt idx="0">
                  <c:v>0.057406133610710335</c:v>
                </c:pt>
                <c:pt idx="1">
                  <c:v>0.06051077365130209</c:v>
                </c:pt>
                <c:pt idx="2">
                  <c:v>0.06420801904407579</c:v>
                </c:pt>
                <c:pt idx="3">
                  <c:v>0.05887131450276688</c:v>
                </c:pt>
                <c:pt idx="4">
                  <c:v>0.05626596671487954</c:v>
                </c:pt>
                <c:pt idx="5">
                  <c:v>0.05292915064902035</c:v>
                </c:pt>
                <c:pt idx="6">
                  <c:v>0.04600155711266822</c:v>
                </c:pt>
                <c:pt idx="7">
                  <c:v>0.0466164624821258</c:v>
                </c:pt>
                <c:pt idx="8">
                  <c:v>0.049989313546039436</c:v>
                </c:pt>
                <c:pt idx="9">
                  <c:v>0.046245070076558814</c:v>
                </c:pt>
                <c:pt idx="10">
                  <c:v>0.04033085310940403</c:v>
                </c:pt>
                <c:pt idx="11">
                  <c:v>0.04498132980411487</c:v>
                </c:pt>
                <c:pt idx="12">
                  <c:v>0.04559686519023527</c:v>
                </c:pt>
                <c:pt idx="13">
                  <c:v>0.03722412742011574</c:v>
                </c:pt>
                <c:pt idx="14">
                  <c:v>0.03235130794160255</c:v>
                </c:pt>
              </c:numCache>
            </c:numRef>
          </c:val>
          <c:smooth val="0"/>
        </c:ser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  <c:max val="0.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59675"/>
          <c:w val="0.25425"/>
          <c:h val="0.12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 - % Vergoede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675"/>
          <c:w val="0.86"/>
          <c:h val="0.89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'25-64jr'!$C$199:$Q$199</c:f>
              <c:numCache>
                <c:ptCount val="15"/>
                <c:pt idx="0">
                  <c:v>0.1336192391432151</c:v>
                </c:pt>
                <c:pt idx="1">
                  <c:v>0.14173817171871972</c:v>
                </c:pt>
                <c:pt idx="2">
                  <c:v>0.1479811211176422</c:v>
                </c:pt>
                <c:pt idx="3">
                  <c:v>0.14978288061685802</c:v>
                </c:pt>
                <c:pt idx="4">
                  <c:v>0.15092079117184856</c:v>
                </c:pt>
                <c:pt idx="5">
                  <c:v>0.1540668993033372</c:v>
                </c:pt>
                <c:pt idx="6">
                  <c:v>0.15081252589343225</c:v>
                </c:pt>
                <c:pt idx="7">
                  <c:v>0.1411804733498076</c:v>
                </c:pt>
                <c:pt idx="8">
                  <c:v>0.14499461019236898</c:v>
                </c:pt>
                <c:pt idx="9">
                  <c:v>0.14788314151062287</c:v>
                </c:pt>
                <c:pt idx="10">
                  <c:v>0.1453655086752783</c:v>
                </c:pt>
                <c:pt idx="11">
                  <c:v>0.14741592782870624</c:v>
                </c:pt>
                <c:pt idx="12">
                  <c:v>0.14658309485083693</c:v>
                </c:pt>
                <c:pt idx="13">
                  <c:v>0.1375794220127075</c:v>
                </c:pt>
                <c:pt idx="14">
                  <c:v>0.12071775068295035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'15-24jr'!$C$192:$Q$192</c:f>
              <c:numCache>
                <c:ptCount val="15"/>
                <c:pt idx="0">
                  <c:v>0.07641263328521136</c:v>
                </c:pt>
                <c:pt idx="1">
                  <c:v>0.08687244141949418</c:v>
                </c:pt>
                <c:pt idx="2">
                  <c:v>0.09078831189193204</c:v>
                </c:pt>
                <c:pt idx="3">
                  <c:v>0.08673440148023219</c:v>
                </c:pt>
                <c:pt idx="4">
                  <c:v>0.0829385424102797</c:v>
                </c:pt>
                <c:pt idx="5">
                  <c:v>0.07836012449064717</c:v>
                </c:pt>
                <c:pt idx="6">
                  <c:v>0.07267656663409053</c:v>
                </c:pt>
                <c:pt idx="7">
                  <c:v>0.0674792356528342</c:v>
                </c:pt>
                <c:pt idx="8">
                  <c:v>0.06796859456067586</c:v>
                </c:pt>
                <c:pt idx="9">
                  <c:v>0.06684617362760373</c:v>
                </c:pt>
                <c:pt idx="10">
                  <c:v>0.060591147478368176</c:v>
                </c:pt>
                <c:pt idx="11">
                  <c:v>0.05965098292677613</c:v>
                </c:pt>
                <c:pt idx="12">
                  <c:v>0.05570131180625631</c:v>
                </c:pt>
                <c:pt idx="13">
                  <c:v>0.04149925340296763</c:v>
                </c:pt>
                <c:pt idx="14">
                  <c:v>0.031487490240740344</c:v>
                </c:pt>
              </c:numCache>
            </c:numRef>
          </c:val>
          <c:smooth val="0"/>
        </c:ser>
        <c:axId val="59292367"/>
        <c:axId val="63869256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5945"/>
          <c:w val="0.2535"/>
          <c:h val="0.12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Wl - % Vergoede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675"/>
          <c:w val="0.86"/>
          <c:h val="0.89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'25-64jr'!$C$200:$Q$200</c:f>
              <c:numCache>
                <c:ptCount val="15"/>
                <c:pt idx="0">
                  <c:v>0.15151747045885672</c:v>
                </c:pt>
                <c:pt idx="1">
                  <c:v>0.15576753702218304</c:v>
                </c:pt>
                <c:pt idx="2">
                  <c:v>0.15911791946663958</c:v>
                </c:pt>
                <c:pt idx="3">
                  <c:v>0.16248555405298995</c:v>
                </c:pt>
                <c:pt idx="4">
                  <c:v>0.16575739293034322</c:v>
                </c:pt>
                <c:pt idx="5">
                  <c:v>0.16732700331721623</c:v>
                </c:pt>
                <c:pt idx="6">
                  <c:v>0.16490621180979584</c:v>
                </c:pt>
                <c:pt idx="7">
                  <c:v>0.15986562670452562</c:v>
                </c:pt>
                <c:pt idx="8">
                  <c:v>0.16564816318314837</c:v>
                </c:pt>
                <c:pt idx="9">
                  <c:v>0.1620390091910854</c:v>
                </c:pt>
                <c:pt idx="10">
                  <c:v>0.1568737211988947</c:v>
                </c:pt>
                <c:pt idx="11">
                  <c:v>0.16233264852499635</c:v>
                </c:pt>
                <c:pt idx="12">
                  <c:v>0.15756134493287705</c:v>
                </c:pt>
                <c:pt idx="13">
                  <c:v>0.14687729910020056</c:v>
                </c:pt>
                <c:pt idx="14">
                  <c:v>0.1314727894378752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'15-24jr'!$C$193:$Q$193</c:f>
              <c:numCache>
                <c:ptCount val="15"/>
                <c:pt idx="0">
                  <c:v>0.10189825761245426</c:v>
                </c:pt>
                <c:pt idx="1">
                  <c:v>0.10649272568508347</c:v>
                </c:pt>
                <c:pt idx="2">
                  <c:v>0.11124311608522683</c:v>
                </c:pt>
                <c:pt idx="3">
                  <c:v>0.10900274777225007</c:v>
                </c:pt>
                <c:pt idx="4">
                  <c:v>0.10699516342190783</c:v>
                </c:pt>
                <c:pt idx="5">
                  <c:v>0.10546930246775585</c:v>
                </c:pt>
                <c:pt idx="6">
                  <c:v>0.10221449364041699</c:v>
                </c:pt>
                <c:pt idx="7">
                  <c:v>0.09787602947550932</c:v>
                </c:pt>
                <c:pt idx="8">
                  <c:v>0.09956443727323626</c:v>
                </c:pt>
                <c:pt idx="9">
                  <c:v>0.09289341882515986</c:v>
                </c:pt>
                <c:pt idx="10">
                  <c:v>0.0902018132653266</c:v>
                </c:pt>
                <c:pt idx="11">
                  <c:v>0.09667901116349295</c:v>
                </c:pt>
                <c:pt idx="12">
                  <c:v>0.09275775636383891</c:v>
                </c:pt>
                <c:pt idx="13">
                  <c:v>0.07468995797444435</c:v>
                </c:pt>
                <c:pt idx="14">
                  <c:v>0.05875391121651232</c:v>
                </c:pt>
              </c:numCache>
            </c:numRef>
          </c:val>
          <c:smooth val="0"/>
        </c:ser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5945"/>
          <c:w val="0.2535"/>
          <c:h val="0.12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Vlaams - aantal Vergoede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'15-24jr'!$C$107:$Q$107</c:f>
              <c:numCache>
                <c:ptCount val="15"/>
                <c:pt idx="0">
                  <c:v>41061</c:v>
                </c:pt>
                <c:pt idx="1">
                  <c:v>43298</c:v>
                </c:pt>
                <c:pt idx="2">
                  <c:v>45907</c:v>
                </c:pt>
                <c:pt idx="3">
                  <c:v>42033</c:v>
                </c:pt>
                <c:pt idx="4">
                  <c:v>40107</c:v>
                </c:pt>
                <c:pt idx="5">
                  <c:v>37877</c:v>
                </c:pt>
                <c:pt idx="6">
                  <c:v>33088</c:v>
                </c:pt>
                <c:pt idx="7">
                  <c:v>33774</c:v>
                </c:pt>
                <c:pt idx="8">
                  <c:v>36487</c:v>
                </c:pt>
                <c:pt idx="9">
                  <c:v>33887</c:v>
                </c:pt>
                <c:pt idx="10">
                  <c:v>29763</c:v>
                </c:pt>
                <c:pt idx="11">
                  <c:v>33308</c:v>
                </c:pt>
                <c:pt idx="12">
                  <c:v>33815</c:v>
                </c:pt>
                <c:pt idx="13">
                  <c:v>27538</c:v>
                </c:pt>
                <c:pt idx="14">
                  <c:v>23828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'25-64jr'!$C$107:$Q$107</c:f>
              <c:numCache>
                <c:ptCount val="15"/>
                <c:pt idx="0">
                  <c:v>508337</c:v>
                </c:pt>
                <c:pt idx="1">
                  <c:v>521668</c:v>
                </c:pt>
                <c:pt idx="2">
                  <c:v>532558</c:v>
                </c:pt>
                <c:pt idx="3">
                  <c:v>531545</c:v>
                </c:pt>
                <c:pt idx="4">
                  <c:v>537598</c:v>
                </c:pt>
                <c:pt idx="5">
                  <c:v>555943</c:v>
                </c:pt>
                <c:pt idx="6">
                  <c:v>541250</c:v>
                </c:pt>
                <c:pt idx="7">
                  <c:v>546808</c:v>
                </c:pt>
                <c:pt idx="8">
                  <c:v>580389</c:v>
                </c:pt>
                <c:pt idx="9">
                  <c:v>565326</c:v>
                </c:pt>
                <c:pt idx="10">
                  <c:v>552651</c:v>
                </c:pt>
                <c:pt idx="11">
                  <c:v>576607</c:v>
                </c:pt>
                <c:pt idx="12">
                  <c:v>569837</c:v>
                </c:pt>
                <c:pt idx="13">
                  <c:v>546448</c:v>
                </c:pt>
                <c:pt idx="14">
                  <c:v>519167</c:v>
                </c:pt>
              </c:numCache>
            </c:numRef>
          </c:val>
        </c:ser>
        <c:axId val="54244963"/>
        <c:axId val="18442620"/>
      </c:area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Brussels - aantal Vergoede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'15-24jr'!$C$108:$Q$108</c:f>
              <c:numCache>
                <c:ptCount val="15"/>
                <c:pt idx="0">
                  <c:v>9051</c:v>
                </c:pt>
                <c:pt idx="1">
                  <c:v>10377</c:v>
                </c:pt>
                <c:pt idx="2">
                  <c:v>11002</c:v>
                </c:pt>
                <c:pt idx="3">
                  <c:v>10594</c:v>
                </c:pt>
                <c:pt idx="4">
                  <c:v>10224</c:v>
                </c:pt>
                <c:pt idx="5">
                  <c:v>9769</c:v>
                </c:pt>
                <c:pt idx="6">
                  <c:v>9147</c:v>
                </c:pt>
                <c:pt idx="7">
                  <c:v>8620</c:v>
                </c:pt>
                <c:pt idx="8">
                  <c:v>8882</c:v>
                </c:pt>
                <c:pt idx="9">
                  <c:v>8838</c:v>
                </c:pt>
                <c:pt idx="10">
                  <c:v>8249</c:v>
                </c:pt>
                <c:pt idx="11">
                  <c:v>8214</c:v>
                </c:pt>
                <c:pt idx="12">
                  <c:v>7728</c:v>
                </c:pt>
                <c:pt idx="13">
                  <c:v>5753</c:v>
                </c:pt>
                <c:pt idx="14">
                  <c:v>4396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'25-64jr'!$C$108:$Q$108</c:f>
              <c:numCache>
                <c:ptCount val="15"/>
                <c:pt idx="0">
                  <c:v>84368</c:v>
                </c:pt>
                <c:pt idx="1">
                  <c:v>91038</c:v>
                </c:pt>
                <c:pt idx="2">
                  <c:v>96835</c:v>
                </c:pt>
                <c:pt idx="3">
                  <c:v>99030</c:v>
                </c:pt>
                <c:pt idx="4">
                  <c:v>101280</c:v>
                </c:pt>
                <c:pt idx="5">
                  <c:v>105013</c:v>
                </c:pt>
                <c:pt idx="6">
                  <c:v>104347</c:v>
                </c:pt>
                <c:pt idx="7">
                  <c:v>100003</c:v>
                </c:pt>
                <c:pt idx="8">
                  <c:v>105219</c:v>
                </c:pt>
                <c:pt idx="9">
                  <c:v>109685</c:v>
                </c:pt>
                <c:pt idx="10">
                  <c:v>110070</c:v>
                </c:pt>
                <c:pt idx="11">
                  <c:v>113392</c:v>
                </c:pt>
                <c:pt idx="12">
                  <c:v>113915</c:v>
                </c:pt>
                <c:pt idx="13">
                  <c:v>107400</c:v>
                </c:pt>
                <c:pt idx="14">
                  <c:v>96157</c:v>
                </c:pt>
              </c:numCache>
            </c:numRef>
          </c:val>
        </c:ser>
        <c:axId val="31765853"/>
        <c:axId val="17457222"/>
      </c:area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Waals - aantal Vergoede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25"/>
          <c:w val="0.86025"/>
          <c:h val="0.893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'15-24jr'!$C$109:$Q$109</c:f>
              <c:numCache>
                <c:ptCount val="15"/>
                <c:pt idx="0">
                  <c:v>42493</c:v>
                </c:pt>
                <c:pt idx="1">
                  <c:v>44636</c:v>
                </c:pt>
                <c:pt idx="2">
                  <c:v>47005</c:v>
                </c:pt>
                <c:pt idx="3">
                  <c:v>46691</c:v>
                </c:pt>
                <c:pt idx="4">
                  <c:v>46390</c:v>
                </c:pt>
                <c:pt idx="5">
                  <c:v>46235</c:v>
                </c:pt>
                <c:pt idx="6">
                  <c:v>45437</c:v>
                </c:pt>
                <c:pt idx="7">
                  <c:v>44031</c:v>
                </c:pt>
                <c:pt idx="8">
                  <c:v>45169</c:v>
                </c:pt>
                <c:pt idx="9">
                  <c:v>42362</c:v>
                </c:pt>
                <c:pt idx="10">
                  <c:v>40463</c:v>
                </c:pt>
                <c:pt idx="11">
                  <c:v>43414</c:v>
                </c:pt>
                <c:pt idx="12">
                  <c:v>41632</c:v>
                </c:pt>
                <c:pt idx="13">
                  <c:v>33359</c:v>
                </c:pt>
                <c:pt idx="14">
                  <c:v>26063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'25-64jr'!$C$109:$Q$109</c:f>
              <c:numCache>
                <c:ptCount val="15"/>
                <c:pt idx="0">
                  <c:v>327784</c:v>
                </c:pt>
                <c:pt idx="1">
                  <c:v>338621</c:v>
                </c:pt>
                <c:pt idx="2">
                  <c:v>347515</c:v>
                </c:pt>
                <c:pt idx="3">
                  <c:v>356978</c:v>
                </c:pt>
                <c:pt idx="4">
                  <c:v>368011</c:v>
                </c:pt>
                <c:pt idx="5">
                  <c:v>375238</c:v>
                </c:pt>
                <c:pt idx="6">
                  <c:v>373644</c:v>
                </c:pt>
                <c:pt idx="7">
                  <c:v>365337</c:v>
                </c:pt>
                <c:pt idx="8">
                  <c:v>381022</c:v>
                </c:pt>
                <c:pt idx="9">
                  <c:v>375061</c:v>
                </c:pt>
                <c:pt idx="10">
                  <c:v>364874</c:v>
                </c:pt>
                <c:pt idx="11">
                  <c:v>378013</c:v>
                </c:pt>
                <c:pt idx="12">
                  <c:v>367155</c:v>
                </c:pt>
                <c:pt idx="13">
                  <c:v>342382</c:v>
                </c:pt>
                <c:pt idx="14">
                  <c:v>305314</c:v>
                </c:pt>
              </c:numCache>
            </c:numRef>
          </c:val>
        </c:ser>
        <c:axId val="22897271"/>
        <c:axId val="4748848"/>
      </c:area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516"/>
          <c:w val="0.2525"/>
          <c:h val="0.1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UVW - Evolutie % cumul van 2012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8"/>
          <c:w val="0.880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'15-24jr'!$M$413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'15-24jr'!$N$412:$Q$412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'15-24jr'!$N$413:$Q$413</c:f>
              <c:numCache>
                <c:ptCount val="4"/>
                <c:pt idx="0">
                  <c:v>0</c:v>
                </c:pt>
                <c:pt idx="1">
                  <c:v>0.06746314462651394</c:v>
                </c:pt>
                <c:pt idx="2">
                  <c:v>-0.09902997753055297</c:v>
                </c:pt>
                <c:pt idx="3">
                  <c:v>-0.2392174056009207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'15-24jr'!$M$416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'15-24jr'!$N$412:$Q$412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'15-24jr'!$N$416:$Q$416</c:f>
              <c:numCache>
                <c:ptCount val="4"/>
                <c:pt idx="0">
                  <c:v>0</c:v>
                </c:pt>
                <c:pt idx="1">
                  <c:v>0.0020273875155610885</c:v>
                </c:pt>
                <c:pt idx="2">
                  <c:v>-0.18696425395696248</c:v>
                </c:pt>
                <c:pt idx="3">
                  <c:v>-0.35344122354614976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'15-24jr'!$M$415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'15-24jr'!$N$412:$Q$412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'15-24jr'!$N$415:$Q$415</c:f>
              <c:numCache>
                <c:ptCount val="4"/>
                <c:pt idx="0">
                  <c:v>0</c:v>
                </c:pt>
                <c:pt idx="1">
                  <c:v>-0.021453309389430478</c:v>
                </c:pt>
                <c:pt idx="2">
                  <c:v>-0.20975500256541815</c:v>
                </c:pt>
                <c:pt idx="3">
                  <c:v>-0.3904887121600821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'15-24jr'!$M$414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'15-24jr'!$N$412:$Q$412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'15-24jr'!$N$414:$Q$414</c:f>
              <c:numCache>
                <c:ptCount val="4"/>
                <c:pt idx="0">
                  <c:v>0</c:v>
                </c:pt>
                <c:pt idx="1">
                  <c:v>-0.06589204294749228</c:v>
                </c:pt>
                <c:pt idx="2">
                  <c:v>-0.31842918076187676</c:v>
                </c:pt>
                <c:pt idx="3">
                  <c:v>-0.49007206942197384</c:v>
                </c:pt>
              </c:numCache>
            </c:numRef>
          </c:val>
          <c:smooth val="0"/>
        </c:ser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5"/>
          <c:y val="0.672"/>
          <c:w val="0.184"/>
          <c:h val="0.22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Evolutie Cumul % - Vergoede werklozen - 2012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"/>
          <c:w val="0.880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'15-24jr'!$M$406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'15-24jr'!$N$405:$Q$405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'15-24jr'!$N$406:$Q$406</c:f>
              <c:numCache>
                <c:ptCount val="4"/>
                <c:pt idx="0">
                  <c:v>0</c:v>
                </c:pt>
                <c:pt idx="1">
                  <c:v>0.015221568391977903</c:v>
                </c:pt>
                <c:pt idx="2">
                  <c:v>-0.17323165605860455</c:v>
                </c:pt>
                <c:pt idx="3">
                  <c:v>-0.28461630839437974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'15-24jr'!$M$409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'15-24jr'!$N$405:$Q$405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'15-24jr'!$N$409:$Q$409</c:f>
              <c:numCache>
                <c:ptCount val="4"/>
                <c:pt idx="0">
                  <c:v>0</c:v>
                </c:pt>
                <c:pt idx="1">
                  <c:v>-0.020733257982480928</c:v>
                </c:pt>
                <c:pt idx="2">
                  <c:v>-0.2152915136102477</c:v>
                </c:pt>
                <c:pt idx="3">
                  <c:v>-0.3608481680324009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'15-24jr'!$M$407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'15-24jr'!$N$405:$Q$405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'15-24jr'!$N$407:$Q$407</c:f>
              <c:numCache>
                <c:ptCount val="4"/>
                <c:pt idx="0">
                  <c:v>0</c:v>
                </c:pt>
                <c:pt idx="1">
                  <c:v>-0.0591672753834916</c:v>
                </c:pt>
                <c:pt idx="2">
                  <c:v>-0.29961042123204285</c:v>
                </c:pt>
                <c:pt idx="3">
                  <c:v>-0.4648161675188702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'15-24jr'!$M$408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'15-24jr'!$N$405:$Q$405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'15-24jr'!$N$408:$Q$408</c:f>
              <c:numCache>
                <c:ptCount val="4"/>
                <c:pt idx="0">
                  <c:v>0</c:v>
                </c:pt>
                <c:pt idx="1">
                  <c:v>-0.041046666973787255</c:v>
                </c:pt>
                <c:pt idx="2">
                  <c:v>-0.23160731561247525</c:v>
                </c:pt>
                <c:pt idx="3">
                  <c:v>-0.3996637029529645</c:v>
                </c:pt>
              </c:numCache>
            </c:numRef>
          </c:val>
          <c:smooth val="0"/>
        </c:ser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6575"/>
          <c:w val="0.18325"/>
          <c:h val="0.22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België: % UVW +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075"/>
          <c:w val="0.849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'15-24jr'!$H$497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'15-24jr'!$I$519</c:f>
              <c:numCache>
                <c:ptCount val="1"/>
                <c:pt idx="0">
                  <c:v>0.05218205846241313</c:v>
                </c:pt>
              </c:numCache>
            </c:numRef>
          </c:val>
        </c:ser>
        <c:ser>
          <c:idx val="1"/>
          <c:order val="1"/>
          <c:tx>
            <c:strRef>
              <c:f>'15-24jr'!$H$498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'15-24jr'!$I$520</c:f>
              <c:numCache>
                <c:ptCount val="1"/>
                <c:pt idx="0">
                  <c:v>0.05406411354699493</c:v>
                </c:pt>
              </c:numCache>
            </c:numRef>
          </c:val>
        </c:ser>
        <c:ser>
          <c:idx val="2"/>
          <c:order val="2"/>
          <c:tx>
            <c:strRef>
              <c:f>'15-24jr'!$H$499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'15-24jr'!$I$521</c:f>
              <c:numCache>
                <c:ptCount val="1"/>
                <c:pt idx="0">
                  <c:v>0.054612905919695934</c:v>
                </c:pt>
              </c:numCache>
            </c:numRef>
          </c:val>
        </c:ser>
        <c:ser>
          <c:idx val="3"/>
          <c:order val="3"/>
          <c:tx>
            <c:strRef>
              <c:f>'15-24jr'!$H$500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'15-24jr'!$I$522</c:f>
              <c:numCache>
                <c:ptCount val="1"/>
                <c:pt idx="0">
                  <c:v>0.04634085782358566</c:v>
                </c:pt>
              </c:numCache>
            </c:numRef>
          </c:val>
        </c:ser>
        <c:ser>
          <c:idx val="4"/>
          <c:order val="4"/>
          <c:tx>
            <c:strRef>
              <c:f>'15-24jr'!$H$501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'15-24jr'!$I$523</c:f>
              <c:numCache>
                <c:ptCount val="1"/>
                <c:pt idx="0">
                  <c:v>0.04022667998236024</c:v>
                </c:pt>
              </c:numCache>
            </c:numRef>
          </c:val>
        </c:ser>
        <c:gapWidth val="500"/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  <c:max val="0.0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506"/>
          <c:w val="0.09875"/>
          <c:h val="0.34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Evolutie Cumul % - Werkende werklozen - 2012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880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'15-24jr'!$M$400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'15-24jr'!$N$398:$Q$398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'15-24jr'!$N$400:$Q$400</c:f>
              <c:numCache>
                <c:ptCount val="4"/>
                <c:pt idx="0">
                  <c:v>0</c:v>
                </c:pt>
                <c:pt idx="1">
                  <c:v>-0.11505507955936352</c:v>
                </c:pt>
                <c:pt idx="2">
                  <c:v>-0.3084455324357405</c:v>
                </c:pt>
                <c:pt idx="3">
                  <c:v>-0.3182374541003672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'15-24jr'!$M$399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'15-24jr'!$N$398:$Q$398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'15-24jr'!$N$399:$Q$399</c:f>
              <c:numCache>
                <c:ptCount val="4"/>
                <c:pt idx="0">
                  <c:v>0</c:v>
                </c:pt>
                <c:pt idx="1">
                  <c:v>-0.07043943870014771</c:v>
                </c:pt>
                <c:pt idx="2">
                  <c:v>-0.3205317577548006</c:v>
                </c:pt>
                <c:pt idx="3">
                  <c:v>-0.3655834564254062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'15-24jr'!$M$402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'15-24jr'!$N$398:$Q$398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'15-24jr'!$N$402:$Q$402</c:f>
              <c:numCache>
                <c:ptCount val="4"/>
                <c:pt idx="0">
                  <c:v>0</c:v>
                </c:pt>
                <c:pt idx="1">
                  <c:v>-0.09224740521076043</c:v>
                </c:pt>
                <c:pt idx="2">
                  <c:v>-0.33679305231942386</c:v>
                </c:pt>
                <c:pt idx="3">
                  <c:v>-0.39732048294852784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'15-24jr'!$M$401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'15-24jr'!$N$398:$Q$398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'15-24jr'!$N$401:$Q$401</c:f>
              <c:numCache>
                <c:ptCount val="4"/>
                <c:pt idx="0">
                  <c:v>0</c:v>
                </c:pt>
                <c:pt idx="1">
                  <c:v>-0.12232204561161023</c:v>
                </c:pt>
                <c:pt idx="2">
                  <c:v>-0.36434001382170006</c:v>
                </c:pt>
                <c:pt idx="3">
                  <c:v>-0.45376641326883205</c:v>
                </c:pt>
              </c:numCache>
            </c:numRef>
          </c:val>
          <c:smooth val="0"/>
        </c:ser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65875"/>
          <c:w val="0.1825"/>
          <c:h val="0.226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Evolutie Cumul % - niet-Werkende werklozen - 2012-2015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05"/>
          <c:w val="0.88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'15-24jr'!$M$392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'15-24jr'!$N$391:$Q$391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'15-24jr'!$N$392:$Q$392</c:f>
              <c:numCache>
                <c:ptCount val="4"/>
                <c:pt idx="0">
                  <c:v>0</c:v>
                </c:pt>
                <c:pt idx="1">
                  <c:v>0.05650471614166222</c:v>
                </c:pt>
                <c:pt idx="2">
                  <c:v>-0.10224239188467699</c:v>
                </c:pt>
                <c:pt idx="3">
                  <c:v>-0.24559530165509877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'15-24jr'!$M$395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'15-24jr'!$N$391:$Q$391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'15-24jr'!$N$395:$Q$395</c:f>
              <c:numCache>
                <c:ptCount val="4"/>
                <c:pt idx="0">
                  <c:v>0</c:v>
                </c:pt>
                <c:pt idx="1">
                  <c:v>-0.0002876521528492703</c:v>
                </c:pt>
                <c:pt idx="2">
                  <c:v>-0.18055471446738933</c:v>
                </c:pt>
                <c:pt idx="3">
                  <c:v>-0.35042088051837944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'15-24jr'!$M$393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'15-24jr'!$N$391:$Q$391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'15-24jr'!$N$393:$Q$393</c:f>
              <c:numCache>
                <c:ptCount val="4"/>
                <c:pt idx="0">
                  <c:v>0</c:v>
                </c:pt>
                <c:pt idx="1">
                  <c:v>-0.0529944572123834</c:v>
                </c:pt>
                <c:pt idx="2">
                  <c:v>-0.2986345815871299</c:v>
                </c:pt>
                <c:pt idx="3">
                  <c:v>-0.48100581316750035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'15-24jr'!$M$394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'15-24jr'!$N$391:$Q$391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'15-24jr'!$N$394:$Q$394</c:f>
              <c:numCache>
                <c:ptCount val="4"/>
                <c:pt idx="0">
                  <c:v>0</c:v>
                </c:pt>
                <c:pt idx="1">
                  <c:v>-0.024793388429752067</c:v>
                </c:pt>
                <c:pt idx="2">
                  <c:v>-0.20506371099256474</c:v>
                </c:pt>
                <c:pt idx="3">
                  <c:v>-0.38884435722380384</c:v>
                </c:pt>
              </c:numCache>
            </c:numRef>
          </c:val>
          <c:smooth val="0"/>
        </c:ser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6411928"/>
        <c:crosses val="autoZero"/>
        <c:auto val="1"/>
        <c:lblOffset val="100"/>
        <c:noMultiLvlLbl val="0"/>
      </c:catAx>
      <c:valAx>
        <c:axId val="16411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63175"/>
          <c:w val="0.18175"/>
          <c:h val="0.22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 - % Vergoede werklozen op bevolking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25"/>
          <c:w val="0.85975"/>
          <c:h val="0.8945"/>
        </c:manualLayout>
      </c:layout>
      <c:lineChart>
        <c:grouping val="standard"/>
        <c:varyColors val="0"/>
        <c:ser>
          <c:idx val="1"/>
          <c:order val="0"/>
          <c:tx>
            <c:v>25-64 jaar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'25-64jr'!$C$201:$Q$201</c:f>
              <c:numCache>
                <c:ptCount val="15"/>
                <c:pt idx="0">
                  <c:v>0.13681038391481254</c:v>
                </c:pt>
                <c:pt idx="1">
                  <c:v>0.1396496190578402</c:v>
                </c:pt>
                <c:pt idx="2">
                  <c:v>0.14385854225146302</c:v>
                </c:pt>
                <c:pt idx="3">
                  <c:v>0.14483101291060688</c:v>
                </c:pt>
                <c:pt idx="4">
                  <c:v>0.14643077272889388</c:v>
                </c:pt>
                <c:pt idx="5">
                  <c:v>0.14928989100096376</c:v>
                </c:pt>
                <c:pt idx="6">
                  <c:v>0.14545097667544862</c:v>
                </c:pt>
                <c:pt idx="7">
                  <c:v>0.14309484875198702</c:v>
                </c:pt>
                <c:pt idx="8">
                  <c:v>0.14969186741036158</c:v>
                </c:pt>
                <c:pt idx="9">
                  <c:v>0.1463140938499447</c:v>
                </c:pt>
                <c:pt idx="10">
                  <c:v>0.14233400861287002</c:v>
                </c:pt>
                <c:pt idx="11">
                  <c:v>0.14747566747872565</c:v>
                </c:pt>
                <c:pt idx="12">
                  <c:v>0.1448114086487964</c:v>
                </c:pt>
                <c:pt idx="13">
                  <c:v>0.13717939997042236</c:v>
                </c:pt>
                <c:pt idx="14">
                  <c:v>0.1263568804561726</c:v>
                </c:pt>
              </c:numCache>
            </c:numRef>
          </c:val>
          <c:smooth val="0"/>
        </c:ser>
        <c:ser>
          <c:idx val="2"/>
          <c:order val="1"/>
          <c:tx>
            <c:v>15-24 jaar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'15-24jr'!$C$194:$Q$194</c:f>
              <c:numCache>
                <c:ptCount val="15"/>
                <c:pt idx="0">
                  <c:v>0.07404046420704626</c:v>
                </c:pt>
                <c:pt idx="1">
                  <c:v>0.07838923755660258</c:v>
                </c:pt>
                <c:pt idx="2">
                  <c:v>0.08255667161092525</c:v>
                </c:pt>
                <c:pt idx="3">
                  <c:v>0.07854509909677644</c:v>
                </c:pt>
                <c:pt idx="4">
                  <c:v>0.07617902200126964</c:v>
                </c:pt>
                <c:pt idx="5">
                  <c:v>0.07342145169274998</c:v>
                </c:pt>
                <c:pt idx="6">
                  <c:v>0.06798044453404567</c:v>
                </c:pt>
                <c:pt idx="7">
                  <c:v>0.06637273484082831</c:v>
                </c:pt>
                <c:pt idx="8">
                  <c:v>0.0688900048697346</c:v>
                </c:pt>
                <c:pt idx="9">
                  <c:v>0.064410467126718</c:v>
                </c:pt>
                <c:pt idx="10">
                  <c:v>0.059329581400412494</c:v>
                </c:pt>
                <c:pt idx="11">
                  <c:v>0.06399450287401139</c:v>
                </c:pt>
                <c:pt idx="12">
                  <c:v>0.06257650433765959</c:v>
                </c:pt>
                <c:pt idx="13">
                  <c:v>0.05029995071887799</c:v>
                </c:pt>
                <c:pt idx="14">
                  <c:v>0.04113443041312495</c:v>
                </c:pt>
              </c:numCache>
            </c:numRef>
          </c:val>
          <c:smooth val="0"/>
        </c:ser>
        <c:axId val="13489625"/>
        <c:axId val="54297762"/>
      </c:line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59525"/>
          <c:w val="0.25475"/>
          <c:h val="0.127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België - aantal Vergoede Werklozen 15-24 en 25-64 jr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5"/>
          <c:w val="0.86"/>
          <c:h val="0.89325"/>
        </c:manualLayout>
      </c:layout>
      <c:areaChart>
        <c:grouping val="stacked"/>
        <c:varyColors val="0"/>
        <c:ser>
          <c:idx val="2"/>
          <c:order val="0"/>
          <c:tx>
            <c:v>15-24 jaar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'15-24jr'!$C$110:$Q$110</c:f>
              <c:numCache>
                <c:ptCount val="15"/>
                <c:pt idx="0">
                  <c:v>92605</c:v>
                </c:pt>
                <c:pt idx="1">
                  <c:v>98311</c:v>
                </c:pt>
                <c:pt idx="2">
                  <c:v>103914</c:v>
                </c:pt>
                <c:pt idx="3">
                  <c:v>99318</c:v>
                </c:pt>
                <c:pt idx="4">
                  <c:v>96721</c:v>
                </c:pt>
                <c:pt idx="5">
                  <c:v>93881</c:v>
                </c:pt>
                <c:pt idx="6">
                  <c:v>87672</c:v>
                </c:pt>
                <c:pt idx="7">
                  <c:v>86425</c:v>
                </c:pt>
                <c:pt idx="8">
                  <c:v>90538</c:v>
                </c:pt>
                <c:pt idx="9">
                  <c:v>85087</c:v>
                </c:pt>
                <c:pt idx="10">
                  <c:v>78475</c:v>
                </c:pt>
                <c:pt idx="11">
                  <c:v>84936</c:v>
                </c:pt>
                <c:pt idx="12">
                  <c:v>83175</c:v>
                </c:pt>
                <c:pt idx="13">
                  <c:v>66650</c:v>
                </c:pt>
                <c:pt idx="14">
                  <c:v>54287</c:v>
                </c:pt>
              </c:numCache>
            </c:numRef>
          </c:val>
        </c:ser>
        <c:ser>
          <c:idx val="1"/>
          <c:order val="1"/>
          <c:tx>
            <c:v>25-64 jaar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'25-64jr'!$C$110:$Q$110</c:f>
              <c:numCache>
                <c:ptCount val="15"/>
                <c:pt idx="0">
                  <c:v>920489</c:v>
                </c:pt>
                <c:pt idx="1">
                  <c:v>943764</c:v>
                </c:pt>
                <c:pt idx="2">
                  <c:v>976908</c:v>
                </c:pt>
                <c:pt idx="3">
                  <c:v>987553</c:v>
                </c:pt>
                <c:pt idx="4">
                  <c:v>1006889</c:v>
                </c:pt>
                <c:pt idx="5">
                  <c:v>1036194</c:v>
                </c:pt>
                <c:pt idx="6">
                  <c:v>1019241</c:v>
                </c:pt>
                <c:pt idx="7">
                  <c:v>1012148</c:v>
                </c:pt>
                <c:pt idx="8">
                  <c:v>1066630</c:v>
                </c:pt>
                <c:pt idx="9">
                  <c:v>1050072</c:v>
                </c:pt>
                <c:pt idx="10">
                  <c:v>1027595</c:v>
                </c:pt>
                <c:pt idx="11">
                  <c:v>1068012</c:v>
                </c:pt>
                <c:pt idx="12">
                  <c:v>1050907</c:v>
                </c:pt>
                <c:pt idx="13">
                  <c:v>996230</c:v>
                </c:pt>
                <c:pt idx="14">
                  <c:v>920638</c:v>
                </c:pt>
              </c:numCache>
            </c:numRef>
          </c:val>
        </c:ser>
        <c:axId val="18917811"/>
        <c:axId val="36042572"/>
      </c:area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 val="autoZero"/>
        <c:auto val="1"/>
        <c:lblOffset val="100"/>
        <c:noMultiLvlLbl val="0"/>
      </c:catAx>
      <c:valAx>
        <c:axId val="36042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514"/>
          <c:w val="0.253"/>
          <c:h val="0.12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UVW - Evolutie % cumul van 2006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35"/>
          <c:w val="0.880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'15-24jr'!$G$384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'15-24jr'!$H$383:$Q$383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'15-24jr'!$H$384:$Q$384</c:f>
              <c:numCache>
                <c:ptCount val="10"/>
                <c:pt idx="0">
                  <c:v>0</c:v>
                </c:pt>
                <c:pt idx="1">
                  <c:v>-0.17730255164034023</c:v>
                </c:pt>
                <c:pt idx="2">
                  <c:v>-0.19669501822600244</c:v>
                </c:pt>
                <c:pt idx="3">
                  <c:v>-0.03445929526123937</c:v>
                </c:pt>
                <c:pt idx="4">
                  <c:v>-0.1237910085054678</c:v>
                </c:pt>
                <c:pt idx="5">
                  <c:v>-0.15402187120291616</c:v>
                </c:pt>
                <c:pt idx="6">
                  <c:v>-0.11314702308626974</c:v>
                </c:pt>
                <c:pt idx="7">
                  <c:v>-0.05331713244228432</c:v>
                </c:pt>
                <c:pt idx="8">
                  <c:v>-0.20097205346294048</c:v>
                </c:pt>
                <c:pt idx="9">
                  <c:v>-0.3252976913730255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'15-24jr'!$G$387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'15-24jr'!$H$383:$Q$383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'15-24jr'!$H$387:$Q$387</c:f>
              <c:numCache>
                <c:ptCount val="10"/>
                <c:pt idx="0">
                  <c:v>0</c:v>
                </c:pt>
                <c:pt idx="1">
                  <c:v>-0.09597288990464181</c:v>
                </c:pt>
                <c:pt idx="2">
                  <c:v>-0.132539995271495</c:v>
                </c:pt>
                <c:pt idx="3">
                  <c:v>-0.05511860666719206</c:v>
                </c:pt>
                <c:pt idx="4">
                  <c:v>-0.12803215383402947</c:v>
                </c:pt>
                <c:pt idx="5">
                  <c:v>-0.1467885570178895</c:v>
                </c:pt>
                <c:pt idx="6">
                  <c:v>-0.11372054535424383</c:v>
                </c:pt>
                <c:pt idx="7">
                  <c:v>-0.11192371345259673</c:v>
                </c:pt>
                <c:pt idx="8">
                  <c:v>-0.2794231223894712</c:v>
                </c:pt>
                <c:pt idx="9">
                  <c:v>-0.42696824020805424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'15-24jr'!$G$386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'15-24jr'!$H$383:$Q$383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'15-24jr'!$H$386:$Q$386</c:f>
              <c:numCache>
                <c:ptCount val="10"/>
                <c:pt idx="0">
                  <c:v>0</c:v>
                </c:pt>
                <c:pt idx="1">
                  <c:v>-0.050372000115797705</c:v>
                </c:pt>
                <c:pt idx="2">
                  <c:v>-0.09782010827085082</c:v>
                </c:pt>
                <c:pt idx="3">
                  <c:v>-0.05662507599224156</c:v>
                </c:pt>
                <c:pt idx="4">
                  <c:v>-0.13507801870132877</c:v>
                </c:pt>
                <c:pt idx="5">
                  <c:v>-0.13829140491561243</c:v>
                </c:pt>
                <c:pt idx="6">
                  <c:v>-0.09724111976377268</c:v>
                </c:pt>
                <c:pt idx="7">
                  <c:v>-0.11660828532553628</c:v>
                </c:pt>
                <c:pt idx="8">
                  <c:v>-0.2865993110036766</c:v>
                </c:pt>
                <c:pt idx="9">
                  <c:v>-0.4497582722982949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'15-24jr'!$G$385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'15-24jr'!$H$383:$Q$383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'15-24jr'!$H$385:$Q$385</c:f>
              <c:numCache>
                <c:ptCount val="10"/>
                <c:pt idx="0">
                  <c:v>0</c:v>
                </c:pt>
                <c:pt idx="1">
                  <c:v>-0.08418397982466674</c:v>
                </c:pt>
                <c:pt idx="2">
                  <c:v>-0.118049717785517</c:v>
                </c:pt>
                <c:pt idx="3">
                  <c:v>-0.0999159361114447</c:v>
                </c:pt>
                <c:pt idx="4">
                  <c:v>-0.10928305512189264</c:v>
                </c:pt>
                <c:pt idx="5">
                  <c:v>-0.1641647652215684</c:v>
                </c:pt>
                <c:pt idx="6">
                  <c:v>-0.18349945958928787</c:v>
                </c:pt>
                <c:pt idx="7">
                  <c:v>-0.23730034826468116</c:v>
                </c:pt>
                <c:pt idx="8">
                  <c:v>-0.4434970577639006</c:v>
                </c:pt>
                <c:pt idx="9">
                  <c:v>-0.5836435691125256</c:v>
                </c:pt>
              </c:numCache>
            </c:numRef>
          </c:val>
          <c:smooth val="0"/>
        </c:ser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 val="autoZero"/>
        <c:auto val="1"/>
        <c:lblOffset val="100"/>
        <c:noMultiLvlLbl val="0"/>
      </c:catAx>
      <c:valAx>
        <c:axId val="33767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585"/>
          <c:w val="0.18425"/>
          <c:h val="0.225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Evolutie Cumul % - Vergoede werklozen - 2006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25"/>
          <c:w val="0.880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'15-24jr'!$G$377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'15-24jr'!$H$377:$Q$377</c:f>
              <c:numCache>
                <c:ptCount val="10"/>
                <c:pt idx="0">
                  <c:v>0</c:v>
                </c:pt>
                <c:pt idx="1">
                  <c:v>-0.12643556775879822</c:v>
                </c:pt>
                <c:pt idx="2">
                  <c:v>-0.10832431290756923</c:v>
                </c:pt>
                <c:pt idx="3">
                  <c:v>-0.03669773213295668</c:v>
                </c:pt>
                <c:pt idx="4">
                  <c:v>-0.10534097209388284</c:v>
                </c:pt>
                <c:pt idx="5">
                  <c:v>-0.21421971117036726</c:v>
                </c:pt>
                <c:pt idx="6">
                  <c:v>-0.12062729360825832</c:v>
                </c:pt>
                <c:pt idx="7">
                  <c:v>-0.1072418618158777</c:v>
                </c:pt>
                <c:pt idx="8">
                  <c:v>-0.2729624838292367</c:v>
                </c:pt>
                <c:pt idx="9">
                  <c:v>-0.3709111070042506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'15-24jr'!$G$380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'15-24jr'!$H$380:$Q$380</c:f>
              <c:numCache>
                <c:ptCount val="10"/>
                <c:pt idx="0">
                  <c:v>0</c:v>
                </c:pt>
                <c:pt idx="1">
                  <c:v>-0.06613691801322952</c:v>
                </c:pt>
                <c:pt idx="2">
                  <c:v>-0.07941969088526965</c:v>
                </c:pt>
                <c:pt idx="3">
                  <c:v>-0.03560890915094641</c:v>
                </c:pt>
                <c:pt idx="4">
                  <c:v>-0.09367177597170886</c:v>
                </c:pt>
                <c:pt idx="5">
                  <c:v>-0.16410136236299144</c:v>
                </c:pt>
                <c:pt idx="6">
                  <c:v>-0.09528019514065679</c:v>
                </c:pt>
                <c:pt idx="7">
                  <c:v>-0.11403798425666535</c:v>
                </c:pt>
                <c:pt idx="8">
                  <c:v>-0.29005869132199275</c:v>
                </c:pt>
                <c:pt idx="9">
                  <c:v>-0.421746679306782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'15-24jr'!$G$379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'15-24jr'!$H$379:$Q$379</c:f>
              <c:numCache>
                <c:ptCount val="10"/>
                <c:pt idx="0">
                  <c:v>0</c:v>
                </c:pt>
                <c:pt idx="1">
                  <c:v>-0.01725965177895534</c:v>
                </c:pt>
                <c:pt idx="2">
                  <c:v>-0.04766951443711474</c:v>
                </c:pt>
                <c:pt idx="3">
                  <c:v>-0.02305612631123608</c:v>
                </c:pt>
                <c:pt idx="4">
                  <c:v>-0.08376770844598248</c:v>
                </c:pt>
                <c:pt idx="5">
                  <c:v>-0.12484048880718071</c:v>
                </c:pt>
                <c:pt idx="6">
                  <c:v>-0.06101438304314913</c:v>
                </c:pt>
                <c:pt idx="7">
                  <c:v>-0.09955661295555315</c:v>
                </c:pt>
                <c:pt idx="8">
                  <c:v>-0.27849032118524925</c:v>
                </c:pt>
                <c:pt idx="9">
                  <c:v>-0.43629285173569804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'15-24jr'!$G$378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'15-24jr'!$H$378:$Q$378</c:f>
              <c:numCache>
                <c:ptCount val="10"/>
                <c:pt idx="0">
                  <c:v>0</c:v>
                </c:pt>
                <c:pt idx="1">
                  <c:v>-0.06367079537311905</c:v>
                </c:pt>
                <c:pt idx="2">
                  <c:v>-0.11761695158153342</c:v>
                </c:pt>
                <c:pt idx="3">
                  <c:v>-0.09079742041150578</c:v>
                </c:pt>
                <c:pt idx="4">
                  <c:v>-0.09530146381410584</c:v>
                </c:pt>
                <c:pt idx="5">
                  <c:v>-0.15559422663527486</c:v>
                </c:pt>
                <c:pt idx="6">
                  <c:v>-0.15917698843279762</c:v>
                </c:pt>
                <c:pt idx="7">
                  <c:v>-0.20892619510697102</c:v>
                </c:pt>
                <c:pt idx="8">
                  <c:v>-0.41109632511004196</c:v>
                </c:pt>
                <c:pt idx="9">
                  <c:v>-0.5500051182311393</c:v>
                </c:pt>
              </c:numCache>
            </c:numRef>
          </c:val>
          <c:smooth val="0"/>
        </c:ser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64325"/>
          <c:w val="0.184"/>
          <c:h val="0.22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Evolutie Cumul % - Werkende werklozen - 2006 tot 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75"/>
          <c:w val="0.8805"/>
          <c:h val="0.84175"/>
        </c:manualLayout>
      </c:layout>
      <c:lineChart>
        <c:grouping val="standard"/>
        <c:varyColors val="0"/>
        <c:ser>
          <c:idx val="1"/>
          <c:order val="0"/>
          <c:tx>
            <c:strRef>
              <c:f>'15-24jr'!$G$371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'15-24jr'!$H$371:$Q$371</c:f>
              <c:numCache>
                <c:ptCount val="10"/>
                <c:pt idx="0">
                  <c:v>0</c:v>
                </c:pt>
                <c:pt idx="1">
                  <c:v>0.029754204398447608</c:v>
                </c:pt>
                <c:pt idx="2">
                  <c:v>-0.08926261319534282</c:v>
                </c:pt>
                <c:pt idx="3">
                  <c:v>0.06985769728331177</c:v>
                </c:pt>
                <c:pt idx="4">
                  <c:v>0.11254851228978008</c:v>
                </c:pt>
                <c:pt idx="5">
                  <c:v>-0.045278137128072445</c:v>
                </c:pt>
                <c:pt idx="6">
                  <c:v>0.056921086675291076</c:v>
                </c:pt>
                <c:pt idx="7">
                  <c:v>-0.0646830530401035</c:v>
                </c:pt>
                <c:pt idx="8">
                  <c:v>-0.2690815006468305</c:v>
                </c:pt>
                <c:pt idx="9">
                  <c:v>-0.2794307891332471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'15-24jr'!$G$372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'15-24jr'!$H$372:$Q$372</c:f>
              <c:numCache>
                <c:ptCount val="10"/>
                <c:pt idx="0">
                  <c:v>0</c:v>
                </c:pt>
                <c:pt idx="1">
                  <c:v>0.13539769277474195</c:v>
                </c:pt>
                <c:pt idx="2">
                  <c:v>0.1932301153612629</c:v>
                </c:pt>
                <c:pt idx="3">
                  <c:v>0.12143290831815422</c:v>
                </c:pt>
                <c:pt idx="4">
                  <c:v>0.201578627808136</c:v>
                </c:pt>
                <c:pt idx="5">
                  <c:v>-0.10382513661202186</c:v>
                </c:pt>
                <c:pt idx="6">
                  <c:v>0.09820886460230722</c:v>
                </c:pt>
                <c:pt idx="7">
                  <c:v>-0.03612629022465088</c:v>
                </c:pt>
                <c:pt idx="8">
                  <c:v>-0.30191256830601093</c:v>
                </c:pt>
                <c:pt idx="9">
                  <c:v>-0.40012143290831814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'15-24jr'!$G$373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'15-24jr'!$H$373:$Q$373</c:f>
              <c:numCache>
                <c:ptCount val="10"/>
                <c:pt idx="0">
                  <c:v>0</c:v>
                </c:pt>
                <c:pt idx="1">
                  <c:v>0.011965285266779644</c:v>
                </c:pt>
                <c:pt idx="2">
                  <c:v>0.1115390540748729</c:v>
                </c:pt>
                <c:pt idx="3">
                  <c:v>0.05114774302880912</c:v>
                </c:pt>
                <c:pt idx="4">
                  <c:v>0.05926154162173265</c:v>
                </c:pt>
                <c:pt idx="5">
                  <c:v>-0.23191085092178915</c:v>
                </c:pt>
                <c:pt idx="6">
                  <c:v>-0.030247008678683306</c:v>
                </c:pt>
                <c:pt idx="7">
                  <c:v>-0.11970420582344785</c:v>
                </c:pt>
                <c:pt idx="8">
                  <c:v>-0.3568530786216813</c:v>
                </c:pt>
                <c:pt idx="9">
                  <c:v>-0.4155497355312484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'15-24jr'!$G$370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'15-24jr'!$H$369:$Q$369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'15-24jr'!$H$370:$Q$370</c:f>
              <c:numCache>
                <c:ptCount val="10"/>
                <c:pt idx="0">
                  <c:v>0</c:v>
                </c:pt>
                <c:pt idx="1">
                  <c:v>-0.05630779392338177</c:v>
                </c:pt>
                <c:pt idx="2">
                  <c:v>0.07992073976221929</c:v>
                </c:pt>
                <c:pt idx="3">
                  <c:v>0.011723910171730516</c:v>
                </c:pt>
                <c:pt idx="4">
                  <c:v>-0.02154887714663144</c:v>
                </c:pt>
                <c:pt idx="5">
                  <c:v>-0.3134907529722589</c:v>
                </c:pt>
                <c:pt idx="6">
                  <c:v>-0.10568031704095113</c:v>
                </c:pt>
                <c:pt idx="7">
                  <c:v>-0.1686756935270806</c:v>
                </c:pt>
                <c:pt idx="8">
                  <c:v>-0.39233817701453105</c:v>
                </c:pt>
                <c:pt idx="9">
                  <c:v>-0.43262879788639363</c:v>
                </c:pt>
              </c:numCache>
            </c:numRef>
          </c:val>
          <c:smooth val="0"/>
        </c:ser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5"/>
          <c:y val="0.64225"/>
          <c:w val="0.18275"/>
          <c:h val="0.219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Evolutie Cumul % - niet-Werkende werklozen - 2006-2015 15-24 jr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025"/>
          <c:w val="0.880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'15-24jr'!$G$363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'15-24jr'!$H$362:$Q$362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'15-24jr'!$H$363:$Q$363</c:f>
              <c:numCache>
                <c:ptCount val="10"/>
                <c:pt idx="0">
                  <c:v>0</c:v>
                </c:pt>
                <c:pt idx="1">
                  <c:v>-0.15940228992819716</c:v>
                </c:pt>
                <c:pt idx="2">
                  <c:v>-0.19681738792936154</c:v>
                </c:pt>
                <c:pt idx="3">
                  <c:v>-0.059460508441684455</c:v>
                </c:pt>
                <c:pt idx="4">
                  <c:v>-0.14473122452940035</c:v>
                </c:pt>
                <c:pt idx="5">
                  <c:v>-0.16755288181641761</c:v>
                </c:pt>
                <c:pt idx="6">
                  <c:v>-0.12765379390646225</c:v>
                </c:pt>
                <c:pt idx="7">
                  <c:v>-0.07836211915389094</c:v>
                </c:pt>
                <c:pt idx="8">
                  <c:v>-0.21684455656898893</c:v>
                </c:pt>
                <c:pt idx="9">
                  <c:v>-0.3418979235396856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'15-24jr'!$G$365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'15-24jr'!$H$362:$Q$362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'15-24jr'!$H$365:$Q$365</c:f>
              <c:numCache>
                <c:ptCount val="10"/>
                <c:pt idx="0">
                  <c:v>0</c:v>
                </c:pt>
                <c:pt idx="1">
                  <c:v>-0.04262617600322849</c:v>
                </c:pt>
                <c:pt idx="2">
                  <c:v>-0.0876989431735062</c:v>
                </c:pt>
                <c:pt idx="3">
                  <c:v>-0.0470653517290085</c:v>
                </c:pt>
                <c:pt idx="4">
                  <c:v>-0.13118268721466947</c:v>
                </c:pt>
                <c:pt idx="5">
                  <c:v>-0.1283325346180039</c:v>
                </c:pt>
                <c:pt idx="6">
                  <c:v>-0.08747193986934698</c:v>
                </c:pt>
                <c:pt idx="7">
                  <c:v>-0.11009660251721441</c:v>
                </c:pt>
                <c:pt idx="8">
                  <c:v>-0.27459833026458497</c:v>
                </c:pt>
                <c:pt idx="9">
                  <c:v>-0.4423033268595354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'15-24jr'!$G$366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'15-24jr'!$H$362:$Q$362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'15-24jr'!$H$366:$Q$366</c:f>
              <c:numCache>
                <c:ptCount val="10"/>
                <c:pt idx="0">
                  <c:v>0</c:v>
                </c:pt>
                <c:pt idx="1">
                  <c:v>-0.08657671218148587</c:v>
                </c:pt>
                <c:pt idx="2">
                  <c:v>-0.12939468874314589</c:v>
                </c:pt>
                <c:pt idx="3">
                  <c:v>-0.05831362219116224</c:v>
                </c:pt>
                <c:pt idx="4">
                  <c:v>-0.1336953015804752</c:v>
                </c:pt>
                <c:pt idx="5">
                  <c:v>-0.1463552306203634</c:v>
                </c:pt>
                <c:pt idx="6">
                  <c:v>-0.11229975271476185</c:v>
                </c:pt>
                <c:pt idx="7">
                  <c:v>-0.11255510160197828</c:v>
                </c:pt>
                <c:pt idx="8">
                  <c:v>-0.27257821739597893</c:v>
                </c:pt>
                <c:pt idx="9">
                  <c:v>-0.42336845500483816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'15-24jr'!$G$364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'15-24jr'!$H$362:$Q$362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'15-24jr'!$H$364:$Q$364</c:f>
              <c:numCache>
                <c:ptCount val="10"/>
                <c:pt idx="0">
                  <c:v>0</c:v>
                </c:pt>
                <c:pt idx="1">
                  <c:v>-0.07169853268119164</c:v>
                </c:pt>
                <c:pt idx="2">
                  <c:v>-0.1200533570475767</c:v>
                </c:pt>
                <c:pt idx="3">
                  <c:v>-0.10460204535349044</c:v>
                </c:pt>
                <c:pt idx="4">
                  <c:v>-0.11316140506891952</c:v>
                </c:pt>
                <c:pt idx="5">
                  <c:v>-0.16507336594041797</c:v>
                </c:pt>
                <c:pt idx="6">
                  <c:v>-0.1777456647398844</c:v>
                </c:pt>
                <c:pt idx="7">
                  <c:v>-0.22132058692752335</c:v>
                </c:pt>
                <c:pt idx="8">
                  <c:v>-0.4232992441084927</c:v>
                </c:pt>
                <c:pt idx="9">
                  <c:v>-0.5732547799021788</c:v>
                </c:pt>
              </c:numCache>
            </c:numRef>
          </c:val>
          <c:smooth val="0"/>
        </c:ser>
        <c:axId val="47351387"/>
        <c:axId val="23509300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63325"/>
          <c:w val="0.1835"/>
          <c:h val="0.2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UVW op 15-24 jr per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9"/>
          <c:w val="0.859"/>
          <c:h val="0.871"/>
        </c:manualLayout>
      </c:layout>
      <c:lineChart>
        <c:grouping val="standard"/>
        <c:varyColors val="0"/>
        <c:ser>
          <c:idx val="3"/>
          <c:order val="0"/>
          <c:tx>
            <c:strRef>
              <c:f>'15-24jr'!$A$199:$B$199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'15-24jr'!$C$197:$Q$197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'15-24jr'!$C$199:$Q$199</c:f>
              <c:numCache>
                <c:ptCount val="15"/>
                <c:pt idx="0">
                  <c:v>0.06645053989480705</c:v>
                </c:pt>
                <c:pt idx="1">
                  <c:v>0.076190237000946</c:v>
                </c:pt>
                <c:pt idx="2">
                  <c:v>0.07978841916770504</c:v>
                </c:pt>
                <c:pt idx="3">
                  <c:v>0.07461745658777007</c:v>
                </c:pt>
                <c:pt idx="4">
                  <c:v>0.07085145045103511</c:v>
                </c:pt>
                <c:pt idx="5">
                  <c:v>0.06679340327910932</c:v>
                </c:pt>
                <c:pt idx="6">
                  <c:v>0.060591614425666816</c:v>
                </c:pt>
                <c:pt idx="7">
                  <c:v>0.05749043000399239</c:v>
                </c:pt>
                <c:pt idx="8">
                  <c:v>0.05735471923353587</c:v>
                </c:pt>
                <c:pt idx="9">
                  <c:v>0.05609844645801504</c:v>
                </c:pt>
                <c:pt idx="10">
                  <c:v>0.05112309206563735</c:v>
                </c:pt>
                <c:pt idx="11">
                  <c:v>0.04937509531521195</c:v>
                </c:pt>
                <c:pt idx="12">
                  <c:v>0.04577627216375955</c:v>
                </c:pt>
                <c:pt idx="13">
                  <c:v>0.03342734925592769</c:v>
                </c:pt>
                <c:pt idx="14">
                  <c:v>0.024833286775397354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'15-24jr'!$A$200:$B$200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'15-24jr'!$C$197:$Q$197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'15-24jr'!$C$200:$Q$200</c:f>
              <c:numCache>
                <c:ptCount val="15"/>
                <c:pt idx="0">
                  <c:v>0.07849136959430619</c:v>
                </c:pt>
                <c:pt idx="1">
                  <c:v>0.08405901523574125</c:v>
                </c:pt>
                <c:pt idx="2">
                  <c:v>0.09037186747857615</c:v>
                </c:pt>
                <c:pt idx="3">
                  <c:v>0.08554513046665436</c:v>
                </c:pt>
                <c:pt idx="4">
                  <c:v>0.08111243602547219</c:v>
                </c:pt>
                <c:pt idx="5">
                  <c:v>0.07879801265586006</c:v>
                </c:pt>
                <c:pt idx="6">
                  <c:v>0.07379320894615839</c:v>
                </c:pt>
                <c:pt idx="7">
                  <c:v>0.06927411556800374</c:v>
                </c:pt>
                <c:pt idx="8">
                  <c:v>0.07183037741422103</c:v>
                </c:pt>
                <c:pt idx="9">
                  <c:v>0.0655157139473892</c:v>
                </c:pt>
                <c:pt idx="10">
                  <c:v>0.06635561311953418</c:v>
                </c:pt>
                <c:pt idx="11">
                  <c:v>0.06944391864657401</c:v>
                </c:pt>
                <c:pt idx="12">
                  <c:v>0.06798863699660224</c:v>
                </c:pt>
                <c:pt idx="13">
                  <c:v>0.0551750542391628</c:v>
                </c:pt>
                <c:pt idx="14">
                  <c:v>0.04284754596524766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'15-24jr'!$A$201:$B$201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'15-24jr'!$C$197:$Q$197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'15-24jr'!$C$201:$Q$201</c:f>
              <c:numCache>
                <c:ptCount val="15"/>
                <c:pt idx="0">
                  <c:v>0.050131322782204064</c:v>
                </c:pt>
                <c:pt idx="1">
                  <c:v>0.056320710862193105</c:v>
                </c:pt>
                <c:pt idx="2">
                  <c:v>0.061185398574242135</c:v>
                </c:pt>
                <c:pt idx="3">
                  <c:v>0.05676603101217822</c:v>
                </c:pt>
                <c:pt idx="4">
                  <c:v>0.05333972877650132</c:v>
                </c:pt>
                <c:pt idx="5">
                  <c:v>0.049618389265629066</c:v>
                </c:pt>
                <c:pt idx="6">
                  <c:v>0.04447356484048183</c:v>
                </c:pt>
                <c:pt idx="7">
                  <c:v>0.04226658761584989</c:v>
                </c:pt>
                <c:pt idx="8">
                  <c:v>0.04561419527635744</c:v>
                </c:pt>
                <c:pt idx="9">
                  <c:v>0.0418784992112108</c:v>
                </c:pt>
                <c:pt idx="10">
                  <c:v>0.040925503668265424</c:v>
                </c:pt>
                <c:pt idx="11">
                  <c:v>0.04236614505752167</c:v>
                </c:pt>
                <c:pt idx="12">
                  <c:v>0.04239026823445857</c:v>
                </c:pt>
                <c:pt idx="13">
                  <c:v>0.03450206822227975</c:v>
                </c:pt>
                <c:pt idx="14">
                  <c:v>0.027547725092555687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'15-24jr'!$A$198:$B$198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'15-24jr'!$C$197:$Q$197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'15-24jr'!$C$198:$Q$198</c:f>
              <c:numCache>
                <c:ptCount val="15"/>
                <c:pt idx="0">
                  <c:v>0.03089454081803845</c:v>
                </c:pt>
                <c:pt idx="1">
                  <c:v>0.03675535468218497</c:v>
                </c:pt>
                <c:pt idx="2">
                  <c:v>0.040783358252689264</c:v>
                </c:pt>
                <c:pt idx="3">
                  <c:v>0.036446348012061945</c:v>
                </c:pt>
                <c:pt idx="4">
                  <c:v>0.03341839561959622</c:v>
                </c:pt>
                <c:pt idx="5">
                  <c:v>0.028751413116233963</c:v>
                </c:pt>
                <c:pt idx="6">
                  <c:v>0.02353325547769992</c:v>
                </c:pt>
                <c:pt idx="7">
                  <c:v>0.0228127225648302</c:v>
                </c:pt>
                <c:pt idx="8">
                  <c:v>0.027217576202637088</c:v>
                </c:pt>
                <c:pt idx="9">
                  <c:v>0.024602535584153283</c:v>
                </c:pt>
                <c:pt idx="10">
                  <c:v>0.02358629268629797</c:v>
                </c:pt>
                <c:pt idx="11">
                  <c:v>0.024641957635873787</c:v>
                </c:pt>
                <c:pt idx="12">
                  <c:v>0.026264549465485808</c:v>
                </c:pt>
                <c:pt idx="13">
                  <c:v>0.0222225526467682</c:v>
                </c:pt>
                <c:pt idx="14">
                  <c:v>0.01884761024195596</c:v>
                </c:pt>
              </c:numCache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tickLblSkip val="1"/>
        <c:noMultiLvlLbl val="0"/>
      </c:catAx>
      <c:valAx>
        <c:axId val="2520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0695"/>
          <c:w val="0.187"/>
          <c:h val="0.2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¨Aantal UVW 15-24 jarigen per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775"/>
          <c:w val="0.85825"/>
          <c:h val="0.84225"/>
        </c:manualLayout>
      </c:layout>
      <c:lineChart>
        <c:grouping val="standard"/>
        <c:varyColors val="0"/>
        <c:ser>
          <c:idx val="3"/>
          <c:order val="0"/>
          <c:tx>
            <c:strRef>
              <c:f>'15-24jr'!$A$116:$B$116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'15-24jr'!$C$116:$Q$116</c:f>
              <c:numCache>
                <c:ptCount val="15"/>
                <c:pt idx="0">
                  <c:v>32732</c:v>
                </c:pt>
                <c:pt idx="1">
                  <c:v>35233</c:v>
                </c:pt>
                <c:pt idx="2">
                  <c:v>38186</c:v>
                </c:pt>
                <c:pt idx="3">
                  <c:v>36643</c:v>
                </c:pt>
                <c:pt idx="4">
                  <c:v>35168</c:v>
                </c:pt>
                <c:pt idx="5">
                  <c:v>34543</c:v>
                </c:pt>
                <c:pt idx="6">
                  <c:v>32803</c:v>
                </c:pt>
                <c:pt idx="7">
                  <c:v>31164</c:v>
                </c:pt>
                <c:pt idx="8">
                  <c:v>32587</c:v>
                </c:pt>
                <c:pt idx="9">
                  <c:v>29877</c:v>
                </c:pt>
                <c:pt idx="10">
                  <c:v>29766</c:v>
                </c:pt>
                <c:pt idx="11">
                  <c:v>31184</c:v>
                </c:pt>
                <c:pt idx="12">
                  <c:v>30515</c:v>
                </c:pt>
                <c:pt idx="13">
                  <c:v>24643</c:v>
                </c:pt>
                <c:pt idx="14">
                  <c:v>19007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'15-24jr'!$A$114:$B$114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'15-24jr'!$C$114:$Q$114</c:f>
              <c:numCache>
                <c:ptCount val="15"/>
                <c:pt idx="0">
                  <c:v>22098</c:v>
                </c:pt>
                <c:pt idx="1">
                  <c:v>26300</c:v>
                </c:pt>
                <c:pt idx="2">
                  <c:v>29159</c:v>
                </c:pt>
                <c:pt idx="3">
                  <c:v>26022</c:v>
                </c:pt>
                <c:pt idx="4">
                  <c:v>23821</c:v>
                </c:pt>
                <c:pt idx="5">
                  <c:v>20575</c:v>
                </c:pt>
                <c:pt idx="6">
                  <c:v>16927</c:v>
                </c:pt>
                <c:pt idx="7">
                  <c:v>16528</c:v>
                </c:pt>
                <c:pt idx="8">
                  <c:v>19866</c:v>
                </c:pt>
                <c:pt idx="9">
                  <c:v>18028</c:v>
                </c:pt>
                <c:pt idx="10">
                  <c:v>17406</c:v>
                </c:pt>
                <c:pt idx="11">
                  <c:v>18247</c:v>
                </c:pt>
                <c:pt idx="12">
                  <c:v>19478</c:v>
                </c:pt>
                <c:pt idx="13">
                  <c:v>16440</c:v>
                </c:pt>
                <c:pt idx="14">
                  <c:v>13882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'15-24jr'!$A$115:$B$115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'15-24jr'!$C$115:$Q$115</c:f>
              <c:numCache>
                <c:ptCount val="15"/>
                <c:pt idx="0">
                  <c:v>7871</c:v>
                </c:pt>
                <c:pt idx="1">
                  <c:v>9101</c:v>
                </c:pt>
                <c:pt idx="2">
                  <c:v>9669</c:v>
                </c:pt>
                <c:pt idx="3">
                  <c:v>9114</c:v>
                </c:pt>
                <c:pt idx="4">
                  <c:v>8734</c:v>
                </c:pt>
                <c:pt idx="5">
                  <c:v>8327</c:v>
                </c:pt>
                <c:pt idx="6">
                  <c:v>7626</c:v>
                </c:pt>
                <c:pt idx="7">
                  <c:v>7344</c:v>
                </c:pt>
                <c:pt idx="8">
                  <c:v>7495</c:v>
                </c:pt>
                <c:pt idx="9">
                  <c:v>7417</c:v>
                </c:pt>
                <c:pt idx="10">
                  <c:v>6960</c:v>
                </c:pt>
                <c:pt idx="11">
                  <c:v>6799</c:v>
                </c:pt>
                <c:pt idx="12">
                  <c:v>6351</c:v>
                </c:pt>
                <c:pt idx="13">
                  <c:v>4634</c:v>
                </c:pt>
                <c:pt idx="14">
                  <c:v>3467</c:v>
                </c:pt>
              </c:numCache>
            </c:numRef>
          </c:val>
          <c:smooth val="0"/>
        </c:ser>
        <c:axId val="25519471"/>
        <c:axId val="28348648"/>
      </c:lineChart>
      <c:catAx>
        <c:axId val="255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345"/>
          <c:w val="0.185"/>
          <c:h val="0.211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Vlaams: % UVW en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"/>
          <c:w val="0.849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'15-24jr'!$B$497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'15-24jr'!$C$497:$D$497</c:f>
              <c:numCache>
                <c:ptCount val="2"/>
                <c:pt idx="0">
                  <c:v>0.02358629268629797</c:v>
                </c:pt>
                <c:pt idx="1">
                  <c:v>0.004512372437399301</c:v>
                </c:pt>
              </c:numCache>
            </c:numRef>
          </c:val>
        </c:ser>
        <c:ser>
          <c:idx val="1"/>
          <c:order val="1"/>
          <c:tx>
            <c:strRef>
              <c:f>'15-24jr'!$B$498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'15-24jr'!$C$498:$D$498</c:f>
              <c:numCache>
                <c:ptCount val="2"/>
                <c:pt idx="0">
                  <c:v>0.024641957635873787</c:v>
                </c:pt>
                <c:pt idx="1">
                  <c:v>0.004580781514817991</c:v>
                </c:pt>
              </c:numCache>
            </c:numRef>
          </c:val>
        </c:ser>
        <c:ser>
          <c:idx val="2"/>
          <c:order val="2"/>
          <c:tx>
            <c:strRef>
              <c:f>'15-24jr'!$B$499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'15-24jr'!$C$499:$D$499</c:f>
              <c:numCache>
                <c:ptCount val="2"/>
                <c:pt idx="0">
                  <c:v>0.026264549465485808</c:v>
                </c:pt>
                <c:pt idx="1">
                  <c:v>0.004815212349381344</c:v>
                </c:pt>
              </c:numCache>
            </c:numRef>
          </c:val>
        </c:ser>
        <c:ser>
          <c:idx val="3"/>
          <c:order val="3"/>
          <c:tx>
            <c:strRef>
              <c:f>'15-24jr'!$B$500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'15-24jr'!$C$500:$D$500</c:f>
              <c:numCache>
                <c:ptCount val="2"/>
                <c:pt idx="0">
                  <c:v>0.0222225526467682</c:v>
                </c:pt>
                <c:pt idx="1">
                  <c:v>0.0058503167795141585</c:v>
                </c:pt>
              </c:numCache>
            </c:numRef>
          </c:val>
        </c:ser>
        <c:ser>
          <c:idx val="4"/>
          <c:order val="4"/>
          <c:tx>
            <c:strRef>
              <c:f>'15-24jr'!$B$501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'15-24jr'!$C$496:$D$496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'15-24jr'!$C$501:$D$501</c:f>
              <c:numCache>
                <c:ptCount val="2"/>
                <c:pt idx="0">
                  <c:v>0.01884761024195596</c:v>
                </c:pt>
                <c:pt idx="1">
                  <c:v>0.005624956723269237</c:v>
                </c:pt>
              </c:numCache>
            </c:numRef>
          </c:val>
        </c:ser>
        <c:axId val="62119105"/>
        <c:axId val="22201034"/>
      </c:bar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53725"/>
          <c:w val="0.099"/>
          <c:h val="0.34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Aantal Andere Werkl. 15-24 jarigen pr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875"/>
          <c:w val="0.858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'15-24jr'!$A$156:$B$156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'15-24jr'!$C$156:$Q$156</c:f>
              <c:numCache>
                <c:ptCount val="15"/>
                <c:pt idx="0">
                  <c:v>4156</c:v>
                </c:pt>
                <c:pt idx="1">
                  <c:v>4719</c:v>
                </c:pt>
                <c:pt idx="2">
                  <c:v>4894</c:v>
                </c:pt>
                <c:pt idx="3">
                  <c:v>5121</c:v>
                </c:pt>
                <c:pt idx="4">
                  <c:v>5092</c:v>
                </c:pt>
                <c:pt idx="5">
                  <c:v>4664</c:v>
                </c:pt>
                <c:pt idx="6">
                  <c:v>4195</c:v>
                </c:pt>
                <c:pt idx="7">
                  <c:v>3590</c:v>
                </c:pt>
                <c:pt idx="8">
                  <c:v>3845</c:v>
                </c:pt>
                <c:pt idx="9">
                  <c:v>3493</c:v>
                </c:pt>
                <c:pt idx="10">
                  <c:v>3589</c:v>
                </c:pt>
                <c:pt idx="11">
                  <c:v>3813</c:v>
                </c:pt>
                <c:pt idx="12">
                  <c:v>3847</c:v>
                </c:pt>
                <c:pt idx="13">
                  <c:v>3337</c:v>
                </c:pt>
                <c:pt idx="14">
                  <c:v>2749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'15-24jr'!$A$158:$B$158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'15-24jr'!$C$158:$Q$158</c:f>
              <c:numCache>
                <c:ptCount val="15"/>
                <c:pt idx="0">
                  <c:v>3629</c:v>
                </c:pt>
                <c:pt idx="1">
                  <c:v>3862</c:v>
                </c:pt>
                <c:pt idx="2">
                  <c:v>3706</c:v>
                </c:pt>
                <c:pt idx="3">
                  <c:v>4201</c:v>
                </c:pt>
                <c:pt idx="4">
                  <c:v>4831</c:v>
                </c:pt>
                <c:pt idx="5">
                  <c:v>5004</c:v>
                </c:pt>
                <c:pt idx="6">
                  <c:v>5058</c:v>
                </c:pt>
                <c:pt idx="7">
                  <c:v>4907</c:v>
                </c:pt>
                <c:pt idx="8">
                  <c:v>5069</c:v>
                </c:pt>
                <c:pt idx="9">
                  <c:v>4475</c:v>
                </c:pt>
                <c:pt idx="10">
                  <c:v>4702</c:v>
                </c:pt>
                <c:pt idx="11">
                  <c:v>4905</c:v>
                </c:pt>
                <c:pt idx="12">
                  <c:v>4692</c:v>
                </c:pt>
                <c:pt idx="13">
                  <c:v>4069</c:v>
                </c:pt>
                <c:pt idx="14">
                  <c:v>3054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'15-24jr'!$A$157:$B$157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'15-24jr'!$C$155:$Q$155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'15-24jr'!$C$157:$Q$157</c:f>
              <c:numCache>
                <c:ptCount val="15"/>
                <c:pt idx="0">
                  <c:v>438</c:v>
                </c:pt>
                <c:pt idx="1">
                  <c:v>515</c:v>
                </c:pt>
                <c:pt idx="2">
                  <c:v>486</c:v>
                </c:pt>
                <c:pt idx="3">
                  <c:v>596</c:v>
                </c:pt>
                <c:pt idx="4">
                  <c:v>651</c:v>
                </c:pt>
                <c:pt idx="5">
                  <c:v>630</c:v>
                </c:pt>
                <c:pt idx="6">
                  <c:v>684</c:v>
                </c:pt>
                <c:pt idx="7">
                  <c:v>529</c:v>
                </c:pt>
                <c:pt idx="8">
                  <c:v>503</c:v>
                </c:pt>
                <c:pt idx="9">
                  <c:v>511</c:v>
                </c:pt>
                <c:pt idx="10">
                  <c:v>502</c:v>
                </c:pt>
                <c:pt idx="11">
                  <c:v>551</c:v>
                </c:pt>
                <c:pt idx="12">
                  <c:v>594</c:v>
                </c:pt>
                <c:pt idx="13">
                  <c:v>511</c:v>
                </c:pt>
                <c:pt idx="14">
                  <c:v>339</c:v>
                </c:pt>
              </c:numCache>
            </c:numRef>
          </c:val>
          <c:smooth val="0"/>
        </c:ser>
        <c:axId val="53811241"/>
        <c:axId val="14539122"/>
      </c:lineChart>
      <c:catAx>
        <c:axId val="5381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539122"/>
        <c:crosses val="autoZero"/>
        <c:auto val="1"/>
        <c:lblOffset val="100"/>
        <c:tickLblSkip val="1"/>
        <c:noMultiLvlLbl val="0"/>
      </c:catAx>
      <c:valAx>
        <c:axId val="14539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745"/>
          <c:w val="0.1855"/>
          <c:h val="0.2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¨% Andere Werkl. 15-24 jarigen per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5"/>
          <c:w val="0.858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'15-24jr'!$A$235:$B$235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'15-24jr'!$C$232:$Q$232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'15-24jr'!$C$235:$Q$235</c:f>
              <c:numCache>
                <c:ptCount val="15"/>
                <c:pt idx="0">
                  <c:v>0.00870234572460397</c:v>
                </c:pt>
                <c:pt idx="1">
                  <c:v>0.00921397317402528</c:v>
                </c:pt>
                <c:pt idx="2">
                  <c:v>0.008770704993337956</c:v>
                </c:pt>
                <c:pt idx="3">
                  <c:v>0.009807469178026227</c:v>
                </c:pt>
                <c:pt idx="4">
                  <c:v>0.011142350387825755</c:v>
                </c:pt>
                <c:pt idx="5">
                  <c:v>0.01141491055582676</c:v>
                </c:pt>
                <c:pt idx="6">
                  <c:v>0.011378412061386735</c:v>
                </c:pt>
                <c:pt idx="7">
                  <c:v>0.010907716759472287</c:v>
                </c:pt>
                <c:pt idx="8">
                  <c:v>0.011173418329784466</c:v>
                </c:pt>
                <c:pt idx="9">
                  <c:v>0.00981299393896866</c:v>
                </c:pt>
                <c:pt idx="10">
                  <c:v>0.010481895212257264</c:v>
                </c:pt>
                <c:pt idx="11">
                  <c:v>0.010922986818927833</c:v>
                </c:pt>
                <c:pt idx="12">
                  <c:v>0.010453963125939955</c:v>
                </c:pt>
                <c:pt idx="13">
                  <c:v>0.009110388171048714</c:v>
                </c:pt>
                <c:pt idx="14">
                  <c:v>0.006884642783072886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'15-24jr'!$A$236:$B$236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'15-24jr'!$C$232:$Q$232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'15-24jr'!$C$236:$Q$236</c:f>
              <c:numCache>
                <c:ptCount val="15"/>
                <c:pt idx="0">
                  <c:v>0.006574534173905743</c:v>
                </c:pt>
                <c:pt idx="1">
                  <c:v>0.007252784579699698</c:v>
                </c:pt>
                <c:pt idx="2">
                  <c:v>0.00721856456547594</c:v>
                </c:pt>
                <c:pt idx="3">
                  <c:v>0.007843596254876545</c:v>
                </c:pt>
                <c:pt idx="4">
                  <c:v>0.008328253209142019</c:v>
                </c:pt>
                <c:pt idx="5">
                  <c:v>0.00805375006158796</c:v>
                </c:pt>
                <c:pt idx="6">
                  <c:v>0.007705101712460212</c:v>
                </c:pt>
                <c:pt idx="7">
                  <c:v>0.006931794095149741</c:v>
                </c:pt>
                <c:pt idx="8">
                  <c:v>0.0071653579254930605</c:v>
                </c:pt>
                <c:pt idx="9">
                  <c:v>0.006418563949456932</c:v>
                </c:pt>
                <c:pt idx="10">
                  <c:v>0.006647786037003211</c:v>
                </c:pt>
                <c:pt idx="11">
                  <c:v>0.006983670612451864</c:v>
                </c:pt>
                <c:pt idx="12">
                  <c:v>0.006871189830067267</c:v>
                </c:pt>
                <c:pt idx="13">
                  <c:v>0.005974864363711283</c:v>
                </c:pt>
                <c:pt idx="14">
                  <c:v>0.004653925831182667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'15-24jr'!$A$234:$B$234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'15-24jr'!$C$232:$Q$232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'15-24jr'!$C$234:$Q$234</c:f>
              <c:numCache>
                <c:ptCount val="15"/>
                <c:pt idx="0">
                  <c:v>0.0036977939872856673</c:v>
                </c:pt>
                <c:pt idx="1">
                  <c:v>0.004311391281780814</c:v>
                </c:pt>
                <c:pt idx="2">
                  <c:v>0.004010463513859205</c:v>
                </c:pt>
                <c:pt idx="3">
                  <c:v>0.004879526456694203</c:v>
                </c:pt>
                <c:pt idx="4">
                  <c:v>0.005281004607696801</c:v>
                </c:pt>
                <c:pt idx="5">
                  <c:v>0.005053421888535951</c:v>
                </c:pt>
                <c:pt idx="6">
                  <c:v>0.0054346530641432075</c:v>
                </c:pt>
                <c:pt idx="7">
                  <c:v>0.004141127106769059</c:v>
                </c:pt>
                <c:pt idx="8">
                  <c:v>0.0038491559405561763</c:v>
                </c:pt>
                <c:pt idx="9">
                  <c:v>0.0038649462235466744</c:v>
                </c:pt>
                <c:pt idx="10">
                  <c:v>0.003687326467952579</c:v>
                </c:pt>
                <c:pt idx="11">
                  <c:v>0.004001423373831708</c:v>
                </c:pt>
                <c:pt idx="12">
                  <c:v>0.004281389649704483</c:v>
                </c:pt>
                <c:pt idx="13">
                  <c:v>0.0036860974255026003</c:v>
                </c:pt>
                <c:pt idx="14">
                  <c:v>0.00242817543030277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'15-24jr'!$A$233:$B$233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'15-24jr'!$C$232:$Q$232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'15-24jr'!$C$233:$Q$233</c:f>
              <c:numCache>
                <c:ptCount val="15"/>
                <c:pt idx="0">
                  <c:v>0.00581037703139505</c:v>
                </c:pt>
                <c:pt idx="1">
                  <c:v>0.006595000712746422</c:v>
                </c:pt>
                <c:pt idx="2">
                  <c:v>0.0068450137277911195</c:v>
                </c:pt>
                <c:pt idx="3">
                  <c:v>0.007172459771338453</c:v>
                </c:pt>
                <c:pt idx="4">
                  <c:v>0.007143548570378403</c:v>
                </c:pt>
                <c:pt idx="5">
                  <c:v>0.006517452771524433</c:v>
                </c:pt>
                <c:pt idx="6">
                  <c:v>0.005832221109998888</c:v>
                </c:pt>
                <c:pt idx="7">
                  <c:v>0.004955086762326986</c:v>
                </c:pt>
                <c:pt idx="8">
                  <c:v>0.005267873779278144</c:v>
                </c:pt>
                <c:pt idx="9">
                  <c:v>0.004766843620781418</c:v>
                </c:pt>
                <c:pt idx="10">
                  <c:v>0.004863334738085914</c:v>
                </c:pt>
                <c:pt idx="11">
                  <c:v>0.005149327805424823</c:v>
                </c:pt>
                <c:pt idx="12">
                  <c:v>0.0051873766194539435</c:v>
                </c:pt>
                <c:pt idx="13">
                  <c:v>0.004510745631524664</c:v>
                </c:pt>
                <c:pt idx="14">
                  <c:v>0.0037323210312013347</c:v>
                </c:pt>
              </c:numCache>
            </c:numRef>
          </c:val>
          <c:smooth val="0"/>
        </c:ser>
        <c:axId val="63743235"/>
        <c:axId val="36818204"/>
      </c:lineChart>
      <c:catAx>
        <c:axId val="637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743235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75"/>
          <c:y val="0.61075"/>
          <c:w val="0.1855"/>
          <c:h val="0.213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Aantal Tijdelijk Werkl. 15-24 jar. pr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275"/>
          <c:w val="0.859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'15-24jr'!$A$121:$B$121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'15-24jr'!$C$211:$Q$211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'15-24jr'!$C$121:$Q$121</c:f>
              <c:numCache>
                <c:ptCount val="15"/>
                <c:pt idx="0">
                  <c:v>12367</c:v>
                </c:pt>
                <c:pt idx="1">
                  <c:v>9791</c:v>
                </c:pt>
                <c:pt idx="2">
                  <c:v>9162</c:v>
                </c:pt>
                <c:pt idx="3">
                  <c:v>8412</c:v>
                </c:pt>
                <c:pt idx="4">
                  <c:v>8638</c:v>
                </c:pt>
                <c:pt idx="5">
                  <c:v>10312</c:v>
                </c:pt>
                <c:pt idx="6">
                  <c:v>9930</c:v>
                </c:pt>
                <c:pt idx="7">
                  <c:v>11537</c:v>
                </c:pt>
                <c:pt idx="8">
                  <c:v>10224</c:v>
                </c:pt>
                <c:pt idx="9">
                  <c:v>9935</c:v>
                </c:pt>
                <c:pt idx="10">
                  <c:v>6467</c:v>
                </c:pt>
                <c:pt idx="11">
                  <c:v>8904</c:v>
                </c:pt>
                <c:pt idx="12">
                  <c:v>7768</c:v>
                </c:pt>
                <c:pt idx="13">
                  <c:v>5290</c:v>
                </c:pt>
                <c:pt idx="14">
                  <c:v>5064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'15-24jr'!$A$123:$B$123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'15-24jr'!$C$211:$Q$211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'15-24jr'!$C$123:$Q$123</c:f>
              <c:numCache>
                <c:ptCount val="15"/>
                <c:pt idx="0">
                  <c:v>4582</c:v>
                </c:pt>
                <c:pt idx="1">
                  <c:v>4013</c:v>
                </c:pt>
                <c:pt idx="2">
                  <c:v>3602</c:v>
                </c:pt>
                <c:pt idx="3">
                  <c:v>4165</c:v>
                </c:pt>
                <c:pt idx="4">
                  <c:v>4667</c:v>
                </c:pt>
                <c:pt idx="5">
                  <c:v>5214</c:v>
                </c:pt>
                <c:pt idx="6">
                  <c:v>6188</c:v>
                </c:pt>
                <c:pt idx="7">
                  <c:v>6490</c:v>
                </c:pt>
                <c:pt idx="8">
                  <c:v>5956</c:v>
                </c:pt>
                <c:pt idx="9">
                  <c:v>6406</c:v>
                </c:pt>
                <c:pt idx="10">
                  <c:v>4326</c:v>
                </c:pt>
                <c:pt idx="11">
                  <c:v>5567</c:v>
                </c:pt>
                <c:pt idx="12">
                  <c:v>4537</c:v>
                </c:pt>
                <c:pt idx="13">
                  <c:v>3138</c:v>
                </c:pt>
                <c:pt idx="14">
                  <c:v>2797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'15-24jr'!$A$122:$B$122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'15-24jr'!$C$211:$Q$211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'15-24jr'!$C$122:$Q$122</c:f>
              <c:numCache>
                <c:ptCount val="15"/>
                <c:pt idx="0">
                  <c:v>291</c:v>
                </c:pt>
                <c:pt idx="1">
                  <c:v>250</c:v>
                </c:pt>
                <c:pt idx="2">
                  <c:v>267</c:v>
                </c:pt>
                <c:pt idx="3">
                  <c:v>255</c:v>
                </c:pt>
                <c:pt idx="4">
                  <c:v>261</c:v>
                </c:pt>
                <c:pt idx="5">
                  <c:v>291</c:v>
                </c:pt>
                <c:pt idx="6">
                  <c:v>336</c:v>
                </c:pt>
                <c:pt idx="7">
                  <c:v>287</c:v>
                </c:pt>
                <c:pt idx="8">
                  <c:v>363</c:v>
                </c:pt>
                <c:pt idx="9">
                  <c:v>385</c:v>
                </c:pt>
                <c:pt idx="10">
                  <c:v>327</c:v>
                </c:pt>
                <c:pt idx="11">
                  <c:v>338</c:v>
                </c:pt>
                <c:pt idx="12">
                  <c:v>236</c:v>
                </c:pt>
                <c:pt idx="13">
                  <c:v>140</c:v>
                </c:pt>
                <c:pt idx="14">
                  <c:v>200</c:v>
                </c:pt>
              </c:numCache>
            </c:numRef>
          </c:val>
          <c:smooth val="0"/>
        </c:ser>
        <c:axId val="62928381"/>
        <c:axId val="29484518"/>
      </c:lineChart>
      <c:catAx>
        <c:axId val="6292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 val="autoZero"/>
        <c:auto val="1"/>
        <c:lblOffset val="100"/>
        <c:tickLblSkip val="1"/>
        <c:noMultiLvlLbl val="0"/>
      </c:catAx>
      <c:valAx>
        <c:axId val="2948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245"/>
          <c:w val="0.1895"/>
          <c:h val="0.19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¨% Tijdelijk Werkloos 15-24 jarigen per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325"/>
          <c:w val="0.859"/>
          <c:h val="0.89675"/>
        </c:manualLayout>
      </c:layout>
      <c:lineChart>
        <c:grouping val="standard"/>
        <c:varyColors val="0"/>
        <c:ser>
          <c:idx val="3"/>
          <c:order val="0"/>
          <c:tx>
            <c:strRef>
              <c:f>'15-24jr'!$A$207:$B$207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'15-24jr'!$C$204:$Q$204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'15-24jr'!$C$207:$Q$207</c:f>
              <c:numCache>
                <c:ptCount val="15"/>
                <c:pt idx="0">
                  <c:v>0.010987640702710222</c:v>
                </c:pt>
                <c:pt idx="1">
                  <c:v>0.009574229504754906</c:v>
                </c:pt>
                <c:pt idx="2">
                  <c:v>0.008524576196978769</c:v>
                </c:pt>
                <c:pt idx="3">
                  <c:v>0.009723425166979108</c:v>
                </c:pt>
                <c:pt idx="4">
                  <c:v>0.010764096307179217</c:v>
                </c:pt>
                <c:pt idx="5">
                  <c:v>0.011893953564764333</c:v>
                </c:pt>
                <c:pt idx="6">
                  <c:v>0.013920445598232724</c:v>
                </c:pt>
                <c:pt idx="7">
                  <c:v>0.014426550187278406</c:v>
                </c:pt>
                <c:pt idx="8">
                  <c:v>0.013128601217635882</c:v>
                </c:pt>
                <c:pt idx="9">
                  <c:v>0.01404738305542642</c:v>
                </c:pt>
                <c:pt idx="10">
                  <c:v>0.009643700273973824</c:v>
                </c:pt>
                <c:pt idx="11">
                  <c:v>0.01239720033047324</c:v>
                </c:pt>
                <c:pt idx="12">
                  <c:v>0.010108616944243302</c:v>
                </c:pt>
                <c:pt idx="13">
                  <c:v>0.0070259026986362405</c:v>
                </c:pt>
                <c:pt idx="14">
                  <c:v>0.006305286792486858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'15-24jr'!$A$205:$B$205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'15-24jr'!$C$204:$Q$204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'15-24jr'!$C$205:$Q$205</c:f>
              <c:numCache>
                <c:ptCount val="15"/>
                <c:pt idx="0">
                  <c:v>0.01728992607008243</c:v>
                </c:pt>
                <c:pt idx="1">
                  <c:v>0.013683333752595934</c:v>
                </c:pt>
                <c:pt idx="2">
                  <c:v>0.012814469917045818</c:v>
                </c:pt>
                <c:pt idx="3">
                  <c:v>0.01178182612702579</c:v>
                </c:pt>
                <c:pt idx="4">
                  <c:v>0.012118219275516231</c:v>
                </c:pt>
                <c:pt idx="5">
                  <c:v>0.014409942748704963</c:v>
                </c:pt>
                <c:pt idx="6">
                  <c:v>0.013805472138805472</c:v>
                </c:pt>
                <c:pt idx="7">
                  <c:v>0.015923909742887588</c:v>
                </c:pt>
                <c:pt idx="8">
                  <c:v>0.014007475037539595</c:v>
                </c:pt>
                <c:pt idx="9">
                  <c:v>0.013558142391200513</c:v>
                </c:pt>
                <c:pt idx="10">
                  <c:v>0.008763216982781166</c:v>
                </c:pt>
                <c:pt idx="11">
                  <c:v>0.012024551476397227</c:v>
                </c:pt>
                <c:pt idx="12">
                  <c:v>0.01047453641276793</c:v>
                </c:pt>
                <c:pt idx="13">
                  <c:v>0.007150687560912639</c:v>
                </c:pt>
                <c:pt idx="14">
                  <c:v>0.006875399673337054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'15-24jr'!$A$208:$B$208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'15-24jr'!$C$204:$Q$204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'15-24jr'!$C$208:$Q$208</c:f>
              <c:numCache>
                <c:ptCount val="15"/>
                <c:pt idx="0">
                  <c:v>0.013783895069699017</c:v>
                </c:pt>
                <c:pt idx="1">
                  <c:v>0.01120609438028799</c:v>
                </c:pt>
                <c:pt idx="2">
                  <c:v>0.010352753120483928</c:v>
                </c:pt>
                <c:pt idx="3">
                  <c:v>0.010148117275920129</c:v>
                </c:pt>
                <c:pt idx="4">
                  <c:v>0.010684800740989278</c:v>
                </c:pt>
                <c:pt idx="5">
                  <c:v>0.01236999074811971</c:v>
                </c:pt>
                <c:pt idx="6">
                  <c:v>0.012758351975125324</c:v>
                </c:pt>
                <c:pt idx="7">
                  <c:v>0.014064799142319118</c:v>
                </c:pt>
                <c:pt idx="8">
                  <c:v>0.012587503043584124</c:v>
                </c:pt>
                <c:pt idx="9">
                  <c:v>0.012661504967403779</c:v>
                </c:pt>
                <c:pt idx="10">
                  <c:v>0.008407071617363324</c:v>
                </c:pt>
                <c:pt idx="11">
                  <c:v>0.011157749282533139</c:v>
                </c:pt>
                <c:pt idx="12">
                  <c:v>0.009435190152072002</c:v>
                </c:pt>
                <c:pt idx="13">
                  <c:v>0.006466166207942185</c:v>
                </c:pt>
                <c:pt idx="14">
                  <c:v>0.00610799350784166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'15-24jr'!$A$206:$B$206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'15-24jr'!$C$204:$Q$204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'15-24jr'!$C$206:$Q$206</c:f>
              <c:numCache>
                <c:ptCount val="15"/>
                <c:pt idx="0">
                  <c:v>0.0024567535394980117</c:v>
                </c:pt>
                <c:pt idx="1">
                  <c:v>0.0020929083892139875</c:v>
                </c:pt>
                <c:pt idx="2">
                  <c:v>0.002203279337860921</c:v>
                </c:pt>
                <c:pt idx="3">
                  <c:v>0.002087716856471513</c:v>
                </c:pt>
                <c:pt idx="4">
                  <c:v>0.0021172691284314362</c:v>
                </c:pt>
                <c:pt idx="5">
                  <c:v>0.0023341996342285108</c:v>
                </c:pt>
                <c:pt idx="6">
                  <c:v>0.002669654136772102</c:v>
                </c:pt>
                <c:pt idx="7">
                  <c:v>0.0022466984492300946</c:v>
                </c:pt>
                <c:pt idx="8">
                  <c:v>0.002777820291097201</c:v>
                </c:pt>
                <c:pt idx="9">
                  <c:v>0.0029119457848639325</c:v>
                </c:pt>
                <c:pt idx="10">
                  <c:v>0.002401903894463134</c:v>
                </c:pt>
                <c:pt idx="11">
                  <c:v>0.0024545936485573816</c:v>
                </c:pt>
                <c:pt idx="12">
                  <c:v>0.0017010234971889867</c:v>
                </c:pt>
                <c:pt idx="13">
                  <c:v>0.0010098897056171508</c:v>
                </c:pt>
                <c:pt idx="14">
                  <c:v>0.0014325518762848199</c:v>
                </c:pt>
              </c:numCache>
            </c:numRef>
          </c:val>
          <c:smooth val="0"/>
        </c:ser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At val="1"/>
        <c:crossBetween val="between"/>
        <c:dispUnits/>
        <c:majorUnit val="0.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1825"/>
          <c:w val="0.18875"/>
          <c:h val="0.22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Deeltijds Tijdskred.+LBO 15-24 jarigen gewest- 2001-2015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65"/>
          <c:w val="0.858"/>
          <c:h val="0.8435"/>
        </c:manualLayout>
      </c:layout>
      <c:lineChart>
        <c:grouping val="standard"/>
        <c:varyColors val="0"/>
        <c:ser>
          <c:idx val="3"/>
          <c:order val="0"/>
          <c:tx>
            <c:strRef>
              <c:f>'15-24jr'!$A$149:$B$149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'15-24jr'!$C$148:$Q$148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'15-24jr'!$C$149:$Q$149</c:f>
              <c:numCache>
                <c:ptCount val="15"/>
                <c:pt idx="0">
                  <c:v>380</c:v>
                </c:pt>
                <c:pt idx="1">
                  <c:v>393</c:v>
                </c:pt>
                <c:pt idx="2">
                  <c:v>457</c:v>
                </c:pt>
                <c:pt idx="3">
                  <c:v>506</c:v>
                </c:pt>
                <c:pt idx="4">
                  <c:v>554</c:v>
                </c:pt>
                <c:pt idx="5">
                  <c:v>573</c:v>
                </c:pt>
                <c:pt idx="6">
                  <c:v>520</c:v>
                </c:pt>
                <c:pt idx="7">
                  <c:v>619</c:v>
                </c:pt>
                <c:pt idx="8">
                  <c:v>746</c:v>
                </c:pt>
                <c:pt idx="9">
                  <c:v>633</c:v>
                </c:pt>
                <c:pt idx="10">
                  <c:v>562</c:v>
                </c:pt>
                <c:pt idx="11">
                  <c:v>566</c:v>
                </c:pt>
                <c:pt idx="12">
                  <c:v>608</c:v>
                </c:pt>
                <c:pt idx="13">
                  <c:v>596</c:v>
                </c:pt>
                <c:pt idx="14">
                  <c:v>495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'15-24jr'!$A$150:$B$150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'15-24jr'!$C$148:$Q$148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'15-24jr'!$C$150:$Q$150</c:f>
              <c:numCache>
                <c:ptCount val="15"/>
                <c:pt idx="0">
                  <c:v>18</c:v>
                </c:pt>
                <c:pt idx="1">
                  <c:v>27</c:v>
                </c:pt>
                <c:pt idx="2">
                  <c:v>15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33</c:v>
                </c:pt>
                <c:pt idx="7">
                  <c:v>32</c:v>
                </c:pt>
                <c:pt idx="8">
                  <c:v>41</c:v>
                </c:pt>
                <c:pt idx="9">
                  <c:v>38</c:v>
                </c:pt>
                <c:pt idx="10">
                  <c:v>36</c:v>
                </c:pt>
                <c:pt idx="11">
                  <c:v>37</c:v>
                </c:pt>
                <c:pt idx="12">
                  <c:v>25</c:v>
                </c:pt>
                <c:pt idx="13">
                  <c:v>29</c:v>
                </c:pt>
                <c:pt idx="14">
                  <c:v>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'15-24jr'!$A$151:$B$151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'15-24jr'!$C$148:$Q$148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'15-24jr'!$C$151:$Q$151</c:f>
              <c:numCache>
                <c:ptCount val="15"/>
                <c:pt idx="0">
                  <c:v>82</c:v>
                </c:pt>
                <c:pt idx="1">
                  <c:v>82</c:v>
                </c:pt>
                <c:pt idx="2">
                  <c:v>119</c:v>
                </c:pt>
                <c:pt idx="3">
                  <c:v>116</c:v>
                </c:pt>
                <c:pt idx="4">
                  <c:v>115</c:v>
                </c:pt>
                <c:pt idx="5">
                  <c:v>115</c:v>
                </c:pt>
                <c:pt idx="6">
                  <c:v>138</c:v>
                </c:pt>
                <c:pt idx="7">
                  <c:v>122</c:v>
                </c:pt>
                <c:pt idx="8">
                  <c:v>187</c:v>
                </c:pt>
                <c:pt idx="9">
                  <c:v>150</c:v>
                </c:pt>
                <c:pt idx="10">
                  <c:v>152</c:v>
                </c:pt>
                <c:pt idx="11">
                  <c:v>146</c:v>
                </c:pt>
                <c:pt idx="12">
                  <c:v>129</c:v>
                </c:pt>
                <c:pt idx="13">
                  <c:v>107</c:v>
                </c:pt>
                <c:pt idx="14">
                  <c:v>84</c:v>
                </c:pt>
              </c:numCache>
            </c:numRef>
          </c:val>
          <c:smooth val="0"/>
        </c:ser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25"/>
          <c:y val="0.42575"/>
          <c:w val="0.1855"/>
          <c:h val="0.199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Deeltijs Tijdskr.+LBO op 15-24jr per gewest 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95"/>
          <c:w val="0.859"/>
          <c:h val="0.8705"/>
        </c:manualLayout>
      </c:layout>
      <c:lineChart>
        <c:grouping val="standard"/>
        <c:varyColors val="0"/>
        <c:ser>
          <c:idx val="3"/>
          <c:order val="0"/>
          <c:tx>
            <c:strRef>
              <c:f>'15-24jr'!$A$226:$B$226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'15-24jr'!$C$225:$Q$225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'15-24jr'!$C$226:$Q$226</c:f>
              <c:numCache>
                <c:ptCount val="15"/>
                <c:pt idx="0">
                  <c:v>0.0005312664273171605</c:v>
                </c:pt>
                <c:pt idx="1">
                  <c:v>0.0005492340072280873</c:v>
                </c:pt>
                <c:pt idx="2">
                  <c:v>0.000639184976215885</c:v>
                </c:pt>
                <c:pt idx="3">
                  <c:v>0.0007087023324150082</c:v>
                </c:pt>
                <c:pt idx="4">
                  <c:v>0.0007772046166515387</c:v>
                </c:pt>
                <c:pt idx="5">
                  <c:v>0.0008007076410985206</c:v>
                </c:pt>
                <c:pt idx="6">
                  <c:v>0.0007229451673896118</c:v>
                </c:pt>
                <c:pt idx="7">
                  <c:v>0.0008543728985739288</c:v>
                </c:pt>
                <c:pt idx="8">
                  <c:v>0.001022063417253965</c:v>
                </c:pt>
                <c:pt idx="9">
                  <c:v>0.0008638454085183618</c:v>
                </c:pt>
                <c:pt idx="10">
                  <c:v>0.0007615475404860083</c:v>
                </c:pt>
                <c:pt idx="11">
                  <c:v>0.0007643638966353133</c:v>
                </c:pt>
                <c:pt idx="12">
                  <c:v>0.000819840131174421</c:v>
                </c:pt>
                <c:pt idx="13">
                  <c:v>0.0008056351202842972</c:v>
                </c:pt>
                <c:pt idx="14">
                  <c:v>0.0006720621718605532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'15-24jr'!$A$229:$B$229</c:f>
              <c:strCache>
                <c:ptCount val="1"/>
                <c:pt idx="0">
                  <c:v>België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'15-24jr'!$C$225:$Q$225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'15-24jr'!$C$229:$Q$229</c:f>
              <c:numCache>
                <c:ptCount val="15"/>
                <c:pt idx="0">
                  <c:v>0.00038377434068767564</c:v>
                </c:pt>
                <c:pt idx="1">
                  <c:v>0.0004002746107090203</c:v>
                </c:pt>
                <c:pt idx="2">
                  <c:v>0.0004695324299137443</c:v>
                </c:pt>
                <c:pt idx="3">
                  <c:v>0.0005132581134719578</c:v>
                </c:pt>
                <c:pt idx="4">
                  <c:v>0.0005489684591235092</c:v>
                </c:pt>
                <c:pt idx="5">
                  <c:v>0.0005529230232610883</c:v>
                </c:pt>
                <c:pt idx="6">
                  <c:v>0.0005357980560843319</c:v>
                </c:pt>
                <c:pt idx="7">
                  <c:v>0.0005936491065312153</c:v>
                </c:pt>
                <c:pt idx="8">
                  <c:v>0.0007411127343559775</c:v>
                </c:pt>
                <c:pt idx="9">
                  <c:v>0.0006214932188352566</c:v>
                </c:pt>
                <c:pt idx="10">
                  <c:v>0.0005670237151998646</c:v>
                </c:pt>
                <c:pt idx="11">
                  <c:v>0.0005643294086445621</c:v>
                </c:pt>
                <c:pt idx="12">
                  <c:v>0.0005732888043919038</c:v>
                </c:pt>
                <c:pt idx="13">
                  <c:v>0.0005524315667849766</c:v>
                </c:pt>
                <c:pt idx="14">
                  <c:v>0.0004553906585055003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'15-24jr'!$A$228:$B$228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'15-24jr'!$C$225:$Q$225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'15-24jr'!$C$228:$Q$228</c:f>
              <c:numCache>
                <c:ptCount val="15"/>
                <c:pt idx="0">
                  <c:v>0.00019663608416024402</c:v>
                </c:pt>
                <c:pt idx="1">
                  <c:v>0.0001956358882107905</c:v>
                </c:pt>
                <c:pt idx="2">
                  <c:v>0.000281628141987916</c:v>
                </c:pt>
                <c:pt idx="3">
                  <c:v>0.00027080848004071463</c:v>
                </c:pt>
                <c:pt idx="4">
                  <c:v>0.0002652391419167795</c:v>
                </c:pt>
                <c:pt idx="5">
                  <c:v>0.00026233307632295713</c:v>
                </c:pt>
                <c:pt idx="6">
                  <c:v>0.00031044303370331546</c:v>
                </c:pt>
                <c:pt idx="7">
                  <c:v>0.0002711924688517666</c:v>
                </c:pt>
                <c:pt idx="8">
                  <c:v>0.00041219751976123405</c:v>
                </c:pt>
                <c:pt idx="9">
                  <c:v>0.0003289271711386143</c:v>
                </c:pt>
                <c:pt idx="10">
                  <c:v>0.00033884476228479457</c:v>
                </c:pt>
                <c:pt idx="11">
                  <c:v>0.00032512865964596605</c:v>
                </c:pt>
                <c:pt idx="12">
                  <c:v>0.00028741714476689133</c:v>
                </c:pt>
                <c:pt idx="13">
                  <c:v>0.00023957029597006937</c:v>
                </c:pt>
                <c:pt idx="14">
                  <c:v>0.0001893614910864841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'15-24jr'!$A$227:$B$227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'15-24jr'!$C$225:$Q$225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'15-24jr'!$C$227:$Q$227</c:f>
              <c:numCache>
                <c:ptCount val="15"/>
                <c:pt idx="0">
                  <c:v>0.00015196413646379454</c:v>
                </c:pt>
                <c:pt idx="1">
                  <c:v>0.00022603410603511063</c:v>
                </c:pt>
                <c:pt idx="2">
                  <c:v>0.00012377973808207421</c:v>
                </c:pt>
                <c:pt idx="3">
                  <c:v>0.0002210523730381602</c:v>
                </c:pt>
                <c:pt idx="4">
                  <c:v>0.0002271399831267441</c:v>
                </c:pt>
                <c:pt idx="5">
                  <c:v>0.00015240478711457632</c:v>
                </c:pt>
                <c:pt idx="6">
                  <c:v>0.00026219817414726003</c:v>
                </c:pt>
                <c:pt idx="7">
                  <c:v>0.000250502962980359</c:v>
                </c:pt>
                <c:pt idx="8">
                  <c:v>0.0003137482973415571</c:v>
                </c:pt>
                <c:pt idx="9">
                  <c:v>0.00028741283071384273</c:v>
                </c:pt>
                <c:pt idx="10">
                  <c:v>0.00026442978654640006</c:v>
                </c:pt>
                <c:pt idx="11">
                  <c:v>0.0002686981212917844</c:v>
                </c:pt>
                <c:pt idx="12">
                  <c:v>0.00018019316707510453</c:v>
                </c:pt>
                <c:pt idx="13">
                  <c:v>0.0002091914390206955</c:v>
                </c:pt>
                <c:pt idx="14">
                  <c:v>0.0001575807063913302</c:v>
                </c:pt>
              </c:numCache>
            </c:numRef>
          </c:val>
          <c:smooth val="0"/>
        </c:ser>
        <c:axId val="26052011"/>
        <c:axId val="33141508"/>
      </c:line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28"/>
          <c:w val="0.1875"/>
          <c:h val="0.23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¨% Deeltijds werkend 15-24 jarigen gewest- 2001-2015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575"/>
          <c:w val="0.858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'15-24jr'!$A$248:$B$248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'15-24jr'!$C$246:$Q$246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'15-24jr'!$C$248:$Q$248</c:f>
              <c:numCache>
                <c:ptCount val="15"/>
                <c:pt idx="0">
                  <c:v>0.0032165742218169847</c:v>
                </c:pt>
                <c:pt idx="1">
                  <c:v>0.003775606734142033</c:v>
                </c:pt>
                <c:pt idx="2">
                  <c:v>0.004249771007484548</c:v>
                </c:pt>
                <c:pt idx="3">
                  <c:v>0.00457660283438265</c:v>
                </c:pt>
                <c:pt idx="4">
                  <c:v>0.004177753261081186</c:v>
                </c:pt>
                <c:pt idx="5">
                  <c:v>0.0037138640228446753</c:v>
                </c:pt>
                <c:pt idx="6">
                  <c:v>0.003392685465481213</c:v>
                </c:pt>
                <c:pt idx="7">
                  <c:v>0.0030138637733574444</c:v>
                </c:pt>
                <c:pt idx="8">
                  <c:v>0.003236964140865333</c:v>
                </c:pt>
                <c:pt idx="9">
                  <c:v>0.003305247553209191</c:v>
                </c:pt>
                <c:pt idx="10">
                  <c:v>0.0027544769431916676</c:v>
                </c:pt>
                <c:pt idx="11">
                  <c:v>0.0032098532327288834</c:v>
                </c:pt>
                <c:pt idx="12">
                  <c:v>0.0033299697275479315</c:v>
                </c:pt>
                <c:pt idx="13">
                  <c:v>0.0028565451673170836</c:v>
                </c:pt>
                <c:pt idx="14">
                  <c:v>0.0023995243927770736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'15-24jr'!$A$249:$B$249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'15-24jr'!$C$246:$Q$246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'15-24jr'!$C$249:$Q$249</c:f>
              <c:numCache>
                <c:ptCount val="15"/>
                <c:pt idx="0">
                  <c:v>0.0031461773465639043</c:v>
                </c:pt>
                <c:pt idx="1">
                  <c:v>0.003130174211372648</c:v>
                </c:pt>
                <c:pt idx="2">
                  <c:v>0.00317600812225028</c:v>
                </c:pt>
                <c:pt idx="3">
                  <c:v>0.0034154552267203924</c:v>
                </c:pt>
                <c:pt idx="4">
                  <c:v>0.0033904481618927465</c:v>
                </c:pt>
                <c:pt idx="5">
                  <c:v>0.002871976896440026</c:v>
                </c:pt>
                <c:pt idx="6">
                  <c:v>0.0025960236296639566</c:v>
                </c:pt>
                <c:pt idx="7">
                  <c:v>0.0027763884720971846</c:v>
                </c:pt>
                <c:pt idx="8">
                  <c:v>0.0027443096903889646</c:v>
                </c:pt>
                <c:pt idx="9">
                  <c:v>0.002982273018323436</c:v>
                </c:pt>
                <c:pt idx="10">
                  <c:v>0.003178898888277086</c:v>
                </c:pt>
                <c:pt idx="11">
                  <c:v>0.0033893549313778106</c:v>
                </c:pt>
                <c:pt idx="12">
                  <c:v>0.0037520191611429845</c:v>
                </c:pt>
                <c:pt idx="13">
                  <c:v>0.0030315717826492894</c:v>
                </c:pt>
                <c:pt idx="14">
                  <c:v>0.0024143590113526723</c:v>
                </c:pt>
              </c:numCache>
            </c:numRef>
          </c:val>
          <c:smooth val="0"/>
        </c:ser>
        <c:ser>
          <c:idx val="2"/>
          <c:order val="2"/>
          <c:tx>
            <c:v>België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'15-24jr'!$C$250:$Q$250</c:f>
              <c:numCache>
                <c:ptCount val="15"/>
                <c:pt idx="0">
                  <c:v>0.0023330281794304948</c:v>
                </c:pt>
                <c:pt idx="1">
                  <c:v>0.0025284278696380545</c:v>
                </c:pt>
                <c:pt idx="2">
                  <c:v>0.0027194746321400113</c:v>
                </c:pt>
                <c:pt idx="3">
                  <c:v>0.0027102242756061627</c:v>
                </c:pt>
                <c:pt idx="4">
                  <c:v>0.002692859629473857</c:v>
                </c:pt>
                <c:pt idx="5">
                  <c:v>0.0023063224831640023</c:v>
                </c:pt>
                <c:pt idx="6">
                  <c:v>0.0019857870067032913</c:v>
                </c:pt>
                <c:pt idx="7">
                  <c:v>0.001964494714756596</c:v>
                </c:pt>
                <c:pt idx="8">
                  <c:v>0.002246165084002922</c:v>
                </c:pt>
                <c:pt idx="9">
                  <c:v>0.0023315458148752623</c:v>
                </c:pt>
                <c:pt idx="10">
                  <c:v>0.0023338696117626424</c:v>
                </c:pt>
                <c:pt idx="11">
                  <c:v>0.0025059540896552918</c:v>
                </c:pt>
                <c:pt idx="12">
                  <c:v>0.0028882620998169537</c:v>
                </c:pt>
                <c:pt idx="13">
                  <c:v>0.0024331138952387492</c:v>
                </c:pt>
                <c:pt idx="14">
                  <c:v>0.002060244925917563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'15-24jr'!$A$247:$B$247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'15-24jr'!$C$246:$Q$246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'15-24jr'!$C$247:$Q$247</c:f>
              <c:numCache>
                <c:ptCount val="15"/>
                <c:pt idx="0">
                  <c:v>0.0017126351933250568</c:v>
                </c:pt>
                <c:pt idx="1">
                  <c:v>0.0019677391403998645</c:v>
                </c:pt>
                <c:pt idx="2">
                  <c:v>0.002190292500555965</c:v>
                </c:pt>
                <c:pt idx="3">
                  <c:v>0.0019678394803223057</c:v>
                </c:pt>
                <c:pt idx="4">
                  <c:v>0.0020117534662063294</c:v>
                </c:pt>
                <c:pt idx="5">
                  <c:v>0.0017146043204675126</c:v>
                </c:pt>
                <c:pt idx="6">
                  <c:v>0.0013624735846958069</c:v>
                </c:pt>
                <c:pt idx="7">
                  <c:v>0.0012753482363203718</c:v>
                </c:pt>
                <c:pt idx="8">
                  <c:v>0.0017591547288928833</c:v>
                </c:pt>
                <c:pt idx="9">
                  <c:v>0.0017508904567599655</c:v>
                </c:pt>
                <c:pt idx="10">
                  <c:v>0.0017426159022509015</c:v>
                </c:pt>
                <c:pt idx="11">
                  <c:v>0.0018393350304192523</c:v>
                </c:pt>
                <c:pt idx="12">
                  <c:v>0.0022828772073656164</c:v>
                </c:pt>
                <c:pt idx="13">
                  <c:v>0.001992460012246735</c:v>
                </c:pt>
                <c:pt idx="14">
                  <c:v>0.0017826618821270835</c:v>
                </c:pt>
              </c:numCache>
            </c:numRef>
          </c:val>
          <c:smooth val="0"/>
        </c:ser>
        <c:axId val="29838117"/>
        <c:axId val="107598"/>
      </c:line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25"/>
          <c:y val="0.6265"/>
          <c:w val="0.187"/>
          <c:h val="0.19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¨% Deeltijds werkend 15-24 jarigen gewest- 2001-2015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5725"/>
          <c:w val="0.85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'15-24jr'!$A$170:$B$170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'15-24jr'!$C$169:$Q$169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'15-24jr'!$C$170:$Q$170</c:f>
              <c:numCache>
                <c:ptCount val="15"/>
                <c:pt idx="0">
                  <c:v>1225</c:v>
                </c:pt>
                <c:pt idx="1">
                  <c:v>1408</c:v>
                </c:pt>
                <c:pt idx="2">
                  <c:v>1566</c:v>
                </c:pt>
                <c:pt idx="3">
                  <c:v>1405</c:v>
                </c:pt>
                <c:pt idx="4">
                  <c:v>1434</c:v>
                </c:pt>
                <c:pt idx="5">
                  <c:v>1227</c:v>
                </c:pt>
                <c:pt idx="6">
                  <c:v>980</c:v>
                </c:pt>
                <c:pt idx="7">
                  <c:v>924</c:v>
                </c:pt>
                <c:pt idx="8">
                  <c:v>1284</c:v>
                </c:pt>
                <c:pt idx="9">
                  <c:v>1283</c:v>
                </c:pt>
                <c:pt idx="10">
                  <c:v>1286</c:v>
                </c:pt>
                <c:pt idx="11">
                  <c:v>1362</c:v>
                </c:pt>
                <c:pt idx="12">
                  <c:v>1693</c:v>
                </c:pt>
                <c:pt idx="13">
                  <c:v>1474</c:v>
                </c:pt>
                <c:pt idx="14">
                  <c:v>1313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'15-24jr'!$A$171:$B$171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'15-24jr'!$C$169:$Q$169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'15-24jr'!$C$171:$Q$171</c:f>
              <c:numCache>
                <c:ptCount val="15"/>
                <c:pt idx="0">
                  <c:v>381</c:v>
                </c:pt>
                <c:pt idx="1">
                  <c:v>451</c:v>
                </c:pt>
                <c:pt idx="2">
                  <c:v>515</c:v>
                </c:pt>
                <c:pt idx="3">
                  <c:v>559</c:v>
                </c:pt>
                <c:pt idx="4">
                  <c:v>515</c:v>
                </c:pt>
                <c:pt idx="5">
                  <c:v>463</c:v>
                </c:pt>
                <c:pt idx="6">
                  <c:v>427</c:v>
                </c:pt>
                <c:pt idx="7">
                  <c:v>385</c:v>
                </c:pt>
                <c:pt idx="8">
                  <c:v>423</c:v>
                </c:pt>
                <c:pt idx="9">
                  <c:v>437</c:v>
                </c:pt>
                <c:pt idx="10">
                  <c:v>375</c:v>
                </c:pt>
                <c:pt idx="11">
                  <c:v>442</c:v>
                </c:pt>
                <c:pt idx="12">
                  <c:v>462</c:v>
                </c:pt>
                <c:pt idx="13">
                  <c:v>396</c:v>
                </c:pt>
                <c:pt idx="14">
                  <c:v>335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'15-24jr'!$A$172:$B$172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'15-24jr'!$C$169:$Q$169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'15-24jr'!$C$172:$Q$172</c:f>
              <c:numCache>
                <c:ptCount val="15"/>
                <c:pt idx="0">
                  <c:v>1312</c:v>
                </c:pt>
                <c:pt idx="1">
                  <c:v>1312</c:v>
                </c:pt>
                <c:pt idx="2">
                  <c:v>1342</c:v>
                </c:pt>
                <c:pt idx="3">
                  <c:v>1463</c:v>
                </c:pt>
                <c:pt idx="4">
                  <c:v>1470</c:v>
                </c:pt>
                <c:pt idx="5">
                  <c:v>1259</c:v>
                </c:pt>
                <c:pt idx="6">
                  <c:v>1154</c:v>
                </c:pt>
                <c:pt idx="7">
                  <c:v>1249</c:v>
                </c:pt>
                <c:pt idx="8">
                  <c:v>1245</c:v>
                </c:pt>
                <c:pt idx="9">
                  <c:v>1360</c:v>
                </c:pt>
                <c:pt idx="10">
                  <c:v>1426</c:v>
                </c:pt>
                <c:pt idx="11">
                  <c:v>1522</c:v>
                </c:pt>
                <c:pt idx="12">
                  <c:v>1684</c:v>
                </c:pt>
                <c:pt idx="13">
                  <c:v>1354</c:v>
                </c:pt>
                <c:pt idx="14">
                  <c:v>1071</c:v>
                </c:pt>
              </c:numCache>
            </c:numRef>
          </c:val>
          <c:smooth val="0"/>
        </c:ser>
        <c:axId val="968383"/>
        <c:axId val="8715448"/>
      </c:lineChart>
      <c:catAx>
        <c:axId val="96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34"/>
          <c:w val="0.18475"/>
          <c:h val="0.19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Vergoede werklozen op de bevolking 15-24 jr per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55"/>
          <c:w val="0.85975"/>
          <c:h val="0.8965"/>
        </c:manualLayout>
      </c:layout>
      <c:lineChart>
        <c:grouping val="standard"/>
        <c:varyColors val="0"/>
        <c:ser>
          <c:idx val="2"/>
          <c:order val="0"/>
          <c:tx>
            <c:strRef>
              <c:f>'15-24jr'!$A$193:$B$193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'15-24jr'!$C$193:$Q$193</c:f>
              <c:numCache>
                <c:ptCount val="15"/>
                <c:pt idx="0">
                  <c:v>0.10189825761245426</c:v>
                </c:pt>
                <c:pt idx="1">
                  <c:v>0.10649272568508347</c:v>
                </c:pt>
                <c:pt idx="2">
                  <c:v>0.11124311608522683</c:v>
                </c:pt>
                <c:pt idx="3">
                  <c:v>0.10900274777225007</c:v>
                </c:pt>
                <c:pt idx="4">
                  <c:v>0.10699516342190783</c:v>
                </c:pt>
                <c:pt idx="5">
                  <c:v>0.10546930246775585</c:v>
                </c:pt>
                <c:pt idx="6">
                  <c:v>0.10221449364041699</c:v>
                </c:pt>
                <c:pt idx="7">
                  <c:v>0.09787602947550932</c:v>
                </c:pt>
                <c:pt idx="8">
                  <c:v>0.09956443727323626</c:v>
                </c:pt>
                <c:pt idx="9">
                  <c:v>0.09289341882515986</c:v>
                </c:pt>
                <c:pt idx="10">
                  <c:v>0.0902018132653266</c:v>
                </c:pt>
                <c:pt idx="11">
                  <c:v>0.09667901116349295</c:v>
                </c:pt>
                <c:pt idx="12">
                  <c:v>0.09275775636383891</c:v>
                </c:pt>
                <c:pt idx="13">
                  <c:v>0.07468995797444435</c:v>
                </c:pt>
                <c:pt idx="14">
                  <c:v>0.05875391121651232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'15-24jr'!$A$191:$B$191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'15-24jr'!$C$191:$Q$191</c:f>
              <c:numCache>
                <c:ptCount val="15"/>
                <c:pt idx="0">
                  <c:v>0.057406133610710335</c:v>
                </c:pt>
                <c:pt idx="1">
                  <c:v>0.06051077365130209</c:v>
                </c:pt>
                <c:pt idx="2">
                  <c:v>0.06420801904407579</c:v>
                </c:pt>
                <c:pt idx="3">
                  <c:v>0.05887131450276688</c:v>
                </c:pt>
                <c:pt idx="4">
                  <c:v>0.05626596671487954</c:v>
                </c:pt>
                <c:pt idx="5">
                  <c:v>0.05292915064902035</c:v>
                </c:pt>
                <c:pt idx="6">
                  <c:v>0.04600155711266822</c:v>
                </c:pt>
                <c:pt idx="7">
                  <c:v>0.0466164624821258</c:v>
                </c:pt>
                <c:pt idx="8">
                  <c:v>0.049989313546039436</c:v>
                </c:pt>
                <c:pt idx="9">
                  <c:v>0.046245070076558814</c:v>
                </c:pt>
                <c:pt idx="10">
                  <c:v>0.04033085310940403</c:v>
                </c:pt>
                <c:pt idx="11">
                  <c:v>0.04498132980411487</c:v>
                </c:pt>
                <c:pt idx="12">
                  <c:v>0.04559686519023527</c:v>
                </c:pt>
                <c:pt idx="13">
                  <c:v>0.03722412742011574</c:v>
                </c:pt>
                <c:pt idx="14">
                  <c:v>0.03235130794160255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'15-24jr'!$A$192:$B$192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'15-24jr'!$C$190:$Q$190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'15-24jr'!$C$192:$Q$192</c:f>
              <c:numCache>
                <c:ptCount val="15"/>
                <c:pt idx="0">
                  <c:v>0.07641263328521136</c:v>
                </c:pt>
                <c:pt idx="1">
                  <c:v>0.08687244141949418</c:v>
                </c:pt>
                <c:pt idx="2">
                  <c:v>0.09078831189193204</c:v>
                </c:pt>
                <c:pt idx="3">
                  <c:v>0.08673440148023219</c:v>
                </c:pt>
                <c:pt idx="4">
                  <c:v>0.0829385424102797</c:v>
                </c:pt>
                <c:pt idx="5">
                  <c:v>0.07836012449064717</c:v>
                </c:pt>
                <c:pt idx="6">
                  <c:v>0.07267656663409053</c:v>
                </c:pt>
                <c:pt idx="7">
                  <c:v>0.0674792356528342</c:v>
                </c:pt>
                <c:pt idx="8">
                  <c:v>0.06796859456067586</c:v>
                </c:pt>
                <c:pt idx="9">
                  <c:v>0.06684617362760373</c:v>
                </c:pt>
                <c:pt idx="10">
                  <c:v>0.060591147478368176</c:v>
                </c:pt>
                <c:pt idx="11">
                  <c:v>0.05965098292677613</c:v>
                </c:pt>
                <c:pt idx="12">
                  <c:v>0.05570131180625631</c:v>
                </c:pt>
                <c:pt idx="13">
                  <c:v>0.04149925340296763</c:v>
                </c:pt>
                <c:pt idx="14">
                  <c:v>0.031487490240740344</c:v>
                </c:pt>
              </c:numCache>
            </c:numRef>
          </c:val>
          <c:smooth val="0"/>
        </c:ser>
        <c:axId val="11330169"/>
        <c:axId val="34862658"/>
      </c:lineChart>
      <c:cat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auto val="1"/>
        <c:lblOffset val="100"/>
        <c:noMultiLvlLbl val="0"/>
      </c:catAx>
      <c:valAx>
        <c:axId val="34862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537"/>
          <c:w val="0.18"/>
          <c:h val="0.186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Brussel: % Vergoede werklozen bevolking 15-24nr statuut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525"/>
          <c:w val="0.86"/>
          <c:h val="0.89675"/>
        </c:manualLayout>
      </c:layout>
      <c:areaChart>
        <c:grouping val="stacked"/>
        <c:varyColors val="0"/>
        <c:ser>
          <c:idx val="2"/>
          <c:order val="0"/>
          <c:tx>
            <c:strRef>
              <c:f>'15-24jr'!$B$68</c:f>
              <c:strCache>
                <c:ptCount val="1"/>
                <c:pt idx="0">
                  <c:v>UVW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'15-24jr'!$C$68:$Q$68</c:f>
              <c:numCache>
                <c:ptCount val="15"/>
                <c:pt idx="0">
                  <c:v>0.06645053989480705</c:v>
                </c:pt>
                <c:pt idx="1">
                  <c:v>0.076190237000946</c:v>
                </c:pt>
                <c:pt idx="2">
                  <c:v>0.07978841916770504</c:v>
                </c:pt>
                <c:pt idx="3">
                  <c:v>0.07461745658777007</c:v>
                </c:pt>
                <c:pt idx="4">
                  <c:v>0.07085145045103511</c:v>
                </c:pt>
                <c:pt idx="5">
                  <c:v>0.06679340327910932</c:v>
                </c:pt>
                <c:pt idx="6">
                  <c:v>0.060591614425666816</c:v>
                </c:pt>
                <c:pt idx="7">
                  <c:v>0.05749043000399239</c:v>
                </c:pt>
                <c:pt idx="8">
                  <c:v>0.05735471923353587</c:v>
                </c:pt>
                <c:pt idx="9">
                  <c:v>0.05609844645801504</c:v>
                </c:pt>
                <c:pt idx="10">
                  <c:v>0.05112309206563735</c:v>
                </c:pt>
                <c:pt idx="11">
                  <c:v>0.04937509531521195</c:v>
                </c:pt>
                <c:pt idx="12">
                  <c:v>0.04577627216375955</c:v>
                </c:pt>
                <c:pt idx="13">
                  <c:v>0.03342734925592769</c:v>
                </c:pt>
                <c:pt idx="14">
                  <c:v>0.024833286775397354</c:v>
                </c:pt>
              </c:numCache>
            </c:numRef>
          </c:val>
        </c:ser>
        <c:ser>
          <c:idx val="0"/>
          <c:order val="1"/>
          <c:tx>
            <c:strRef>
              <c:f>'15-24jr'!$B$69</c:f>
              <c:strCache>
                <c:ptCount val="1"/>
                <c:pt idx="0">
                  <c:v>Andere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'15-24jr'!$C$69:$Q$69</c:f>
              <c:numCache>
                <c:ptCount val="15"/>
                <c:pt idx="0">
                  <c:v>0.0036977939872856673</c:v>
                </c:pt>
                <c:pt idx="1">
                  <c:v>0.004311391281780814</c:v>
                </c:pt>
                <c:pt idx="2">
                  <c:v>0.004010463513859205</c:v>
                </c:pt>
                <c:pt idx="3">
                  <c:v>0.004879526456694203</c:v>
                </c:pt>
                <c:pt idx="4">
                  <c:v>0.005281004607696801</c:v>
                </c:pt>
                <c:pt idx="5">
                  <c:v>0.005053421888535951</c:v>
                </c:pt>
                <c:pt idx="6">
                  <c:v>0.0054346530641432075</c:v>
                </c:pt>
                <c:pt idx="7">
                  <c:v>0.004141127106769059</c:v>
                </c:pt>
                <c:pt idx="8">
                  <c:v>0.0038491559405561763</c:v>
                </c:pt>
                <c:pt idx="9">
                  <c:v>0.0038649462235466744</c:v>
                </c:pt>
                <c:pt idx="10">
                  <c:v>0.003687326467952579</c:v>
                </c:pt>
                <c:pt idx="11">
                  <c:v>0.004001423373831708</c:v>
                </c:pt>
                <c:pt idx="12">
                  <c:v>0.004281389649704483</c:v>
                </c:pt>
                <c:pt idx="13">
                  <c:v>0.0036860974255026003</c:v>
                </c:pt>
                <c:pt idx="14">
                  <c:v>0.00242817543030277</c:v>
                </c:pt>
              </c:numCache>
            </c:numRef>
          </c:val>
        </c:ser>
        <c:ser>
          <c:idx val="1"/>
          <c:order val="2"/>
          <c:tx>
            <c:strRef>
              <c:f>'15-24jr'!$B$70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'15-24jr'!$C$70:$Q$70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'15-24jr'!$B$71</c:f>
              <c:strCache>
                <c:ptCount val="1"/>
                <c:pt idx="0">
                  <c:v>Oudere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'15-24jr'!$C$71:$Q$71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'15-24jr'!$B$72</c:f>
              <c:strCache>
                <c:ptCount val="1"/>
                <c:pt idx="0">
                  <c:v>Tijdskrediet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'15-24jr'!$C$72:$Q$72</c:f>
              <c:numCache>
                <c:ptCount val="15"/>
                <c:pt idx="0">
                  <c:v>0.0005909716418036454</c:v>
                </c:pt>
                <c:pt idx="1">
                  <c:v>0.000502298013411357</c:v>
                </c:pt>
                <c:pt idx="2">
                  <c:v>0.0005363788650223216</c:v>
                </c:pt>
                <c:pt idx="3">
                  <c:v>0.0005730987449137486</c:v>
                </c:pt>
                <c:pt idx="4">
                  <c:v>0.0005110649620351743</c:v>
                </c:pt>
                <c:pt idx="5">
                  <c:v>0.00046523566592870664</c:v>
                </c:pt>
                <c:pt idx="6">
                  <c:v>0.0005879595420271892</c:v>
                </c:pt>
                <c:pt idx="7">
                  <c:v>0.0005871163194852164</c:v>
                </c:pt>
                <c:pt idx="8">
                  <c:v>0.0007499349546212828</c:v>
                </c:pt>
                <c:pt idx="9">
                  <c:v>0.0006655876079688989</c:v>
                </c:pt>
                <c:pt idx="10">
                  <c:v>0.0006243481071234446</c:v>
                </c:pt>
                <c:pt idx="11">
                  <c:v>0.0006100173564462132</c:v>
                </c:pt>
                <c:pt idx="12">
                  <c:v>0.0006126567680553554</c:v>
                </c:pt>
                <c:pt idx="13">
                  <c:v>0.0005193718486031061</c:v>
                </c:pt>
                <c:pt idx="14">
                  <c:v>0.0003939517659783255</c:v>
                </c:pt>
              </c:numCache>
            </c:numRef>
          </c:val>
        </c:ser>
        <c:ser>
          <c:idx val="5"/>
          <c:order val="5"/>
          <c:tx>
            <c:strRef>
              <c:f>'15-24jr'!$B$73</c:f>
              <c:strCache>
                <c:ptCount val="1"/>
                <c:pt idx="0">
                  <c:v>Deeltijds werkenden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'15-24jr'!$C$73:$Q$73</c:f>
              <c:numCache>
                <c:ptCount val="15"/>
                <c:pt idx="0">
                  <c:v>0.0032165742218169847</c:v>
                </c:pt>
                <c:pt idx="1">
                  <c:v>0.003775606734142033</c:v>
                </c:pt>
                <c:pt idx="2">
                  <c:v>0.004249771007484548</c:v>
                </c:pt>
                <c:pt idx="3">
                  <c:v>0.00457660283438265</c:v>
                </c:pt>
                <c:pt idx="4">
                  <c:v>0.004177753261081186</c:v>
                </c:pt>
                <c:pt idx="5">
                  <c:v>0.0037138640228446753</c:v>
                </c:pt>
                <c:pt idx="6">
                  <c:v>0.003392685465481213</c:v>
                </c:pt>
                <c:pt idx="7">
                  <c:v>0.0030138637733574444</c:v>
                </c:pt>
                <c:pt idx="8">
                  <c:v>0.003236964140865333</c:v>
                </c:pt>
                <c:pt idx="9">
                  <c:v>0.003305247553209191</c:v>
                </c:pt>
                <c:pt idx="10">
                  <c:v>0.0027544769431916676</c:v>
                </c:pt>
                <c:pt idx="11">
                  <c:v>0.0032098532327288834</c:v>
                </c:pt>
                <c:pt idx="12">
                  <c:v>0.0033299697275479315</c:v>
                </c:pt>
                <c:pt idx="13">
                  <c:v>0.0028565451673170836</c:v>
                </c:pt>
                <c:pt idx="14">
                  <c:v>0.0023995243927770736</c:v>
                </c:pt>
              </c:numCache>
            </c:numRef>
          </c:val>
        </c:ser>
        <c:ser>
          <c:idx val="6"/>
          <c:order val="6"/>
          <c:tx>
            <c:strRef>
              <c:f>'15-24jr'!$B$74</c:f>
              <c:strCache>
                <c:ptCount val="1"/>
                <c:pt idx="0">
                  <c:v>Tijdelijk werkloos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'15-24jr'!$C$85:$Q$85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'15-24jr'!$C$74:$Q$74</c:f>
              <c:numCache>
                <c:ptCount val="15"/>
                <c:pt idx="0">
                  <c:v>0.0024567535394980117</c:v>
                </c:pt>
                <c:pt idx="1">
                  <c:v>0.0020929083892139875</c:v>
                </c:pt>
                <c:pt idx="2">
                  <c:v>0.002203279337860921</c:v>
                </c:pt>
                <c:pt idx="3">
                  <c:v>0.002087716856471513</c:v>
                </c:pt>
                <c:pt idx="4">
                  <c:v>0.0021172691284314362</c:v>
                </c:pt>
                <c:pt idx="5">
                  <c:v>0.0023341996342285108</c:v>
                </c:pt>
                <c:pt idx="6">
                  <c:v>0.002669654136772102</c:v>
                </c:pt>
                <c:pt idx="7">
                  <c:v>0.0022466984492300946</c:v>
                </c:pt>
                <c:pt idx="8">
                  <c:v>0.002777820291097201</c:v>
                </c:pt>
                <c:pt idx="9">
                  <c:v>0.0029119457848639325</c:v>
                </c:pt>
                <c:pt idx="10">
                  <c:v>0.002401903894463134</c:v>
                </c:pt>
                <c:pt idx="11">
                  <c:v>0.0024545936485573816</c:v>
                </c:pt>
                <c:pt idx="12">
                  <c:v>0.0017010234971889867</c:v>
                </c:pt>
                <c:pt idx="13">
                  <c:v>0.0010098897056171508</c:v>
                </c:pt>
                <c:pt idx="14">
                  <c:v>0.0014325518762848199</c:v>
                </c:pt>
              </c:numCache>
            </c:numRef>
          </c:val>
        </c:ser>
        <c:axId val="45328467"/>
        <c:axId val="5303020"/>
      </c:area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53284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469"/>
          <c:w val="0.312"/>
          <c:h val="0.31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Brussels: % UVW en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5"/>
          <c:w val="0.850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'15-24jr'!$B$504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'15-24jr'!$C$503:$D$503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'15-24jr'!$C$504:$D$504</c:f>
              <c:numCache>
                <c:ptCount val="2"/>
                <c:pt idx="0">
                  <c:v>0.05112309206563735</c:v>
                </c:pt>
                <c:pt idx="1">
                  <c:v>0.03105580937550499</c:v>
                </c:pt>
              </c:numCache>
            </c:numRef>
          </c:val>
        </c:ser>
        <c:ser>
          <c:idx val="1"/>
          <c:order val="1"/>
          <c:tx>
            <c:strRef>
              <c:f>'15-24jr'!$B$505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'15-24jr'!$C$503:$D$503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'15-24jr'!$C$505:$D$505</c:f>
              <c:numCache>
                <c:ptCount val="2"/>
                <c:pt idx="0">
                  <c:v>0.04937509531521195</c:v>
                </c:pt>
                <c:pt idx="1">
                  <c:v>0.033442022933747755</c:v>
                </c:pt>
              </c:numCache>
            </c:numRef>
          </c:val>
        </c:ser>
        <c:ser>
          <c:idx val="2"/>
          <c:order val="2"/>
          <c:tx>
            <c:strRef>
              <c:f>'15-24jr'!$B$506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'15-24jr'!$C$503:$D$503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'15-24jr'!$C$506:$D$506</c:f>
              <c:numCache>
                <c:ptCount val="2"/>
                <c:pt idx="0">
                  <c:v>0.04577627216375955</c:v>
                </c:pt>
                <c:pt idx="1">
                  <c:v>0.03567103935418769</c:v>
                </c:pt>
              </c:numCache>
            </c:numRef>
          </c:val>
        </c:ser>
        <c:ser>
          <c:idx val="3"/>
          <c:order val="3"/>
          <c:tx>
            <c:strRef>
              <c:f>'15-24jr'!$B$507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'15-24jr'!$C$503:$D$503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'15-24jr'!$C$507:$D$507</c:f>
              <c:numCache>
                <c:ptCount val="2"/>
                <c:pt idx="0">
                  <c:v>0.03342734925592769</c:v>
                </c:pt>
                <c:pt idx="1">
                  <c:v>0.03476905986481905</c:v>
                </c:pt>
              </c:numCache>
            </c:numRef>
          </c:val>
        </c:ser>
        <c:ser>
          <c:idx val="4"/>
          <c:order val="4"/>
          <c:tx>
            <c:strRef>
              <c:f>'15-24jr'!$B$508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'15-24jr'!$C$503:$D$503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'15-24jr'!$C$508:$D$508</c:f>
              <c:numCache>
                <c:ptCount val="2"/>
                <c:pt idx="0">
                  <c:v>0.024833286775397354</c:v>
                </c:pt>
                <c:pt idx="1">
                  <c:v>0.03826346061556754</c:v>
                </c:pt>
              </c:numCache>
            </c:numRef>
          </c:val>
        </c:ser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559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5315"/>
          <c:w val="0.09825"/>
          <c:h val="0.3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Vlaams: Vergoede werklozen bevolking 15-24nr statuut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5"/>
          <c:w val="0.86"/>
          <c:h val="0.897"/>
        </c:manualLayout>
      </c:layout>
      <c:areaChart>
        <c:grouping val="stacked"/>
        <c:varyColors val="0"/>
        <c:ser>
          <c:idx val="2"/>
          <c:order val="0"/>
          <c:tx>
            <c:strRef>
              <c:f>'15-24jr'!$B$52</c:f>
              <c:strCache>
                <c:ptCount val="1"/>
                <c:pt idx="0">
                  <c:v>UVW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'15-24jr'!$C$52:$Q$52</c:f>
              <c:numCache>
                <c:ptCount val="15"/>
                <c:pt idx="0">
                  <c:v>0.03089454081803845</c:v>
                </c:pt>
                <c:pt idx="1">
                  <c:v>0.03675535468218497</c:v>
                </c:pt>
                <c:pt idx="2">
                  <c:v>0.040783358252689264</c:v>
                </c:pt>
                <c:pt idx="3">
                  <c:v>0.036446348012061945</c:v>
                </c:pt>
                <c:pt idx="4">
                  <c:v>0.03341839561959622</c:v>
                </c:pt>
                <c:pt idx="5">
                  <c:v>0.028751413116233963</c:v>
                </c:pt>
                <c:pt idx="6">
                  <c:v>0.02353325547769992</c:v>
                </c:pt>
                <c:pt idx="7">
                  <c:v>0.0228127225648302</c:v>
                </c:pt>
                <c:pt idx="8">
                  <c:v>0.027217576202637088</c:v>
                </c:pt>
                <c:pt idx="9">
                  <c:v>0.024602535584153283</c:v>
                </c:pt>
                <c:pt idx="10">
                  <c:v>0.02358629268629797</c:v>
                </c:pt>
                <c:pt idx="11">
                  <c:v>0.024641957635873787</c:v>
                </c:pt>
                <c:pt idx="12">
                  <c:v>0.026264549465485808</c:v>
                </c:pt>
                <c:pt idx="13">
                  <c:v>0.0222225526467682</c:v>
                </c:pt>
                <c:pt idx="14">
                  <c:v>0.01884761024195596</c:v>
                </c:pt>
              </c:numCache>
            </c:numRef>
          </c:val>
        </c:ser>
        <c:ser>
          <c:idx val="0"/>
          <c:order val="1"/>
          <c:tx>
            <c:strRef>
              <c:f>'15-24jr'!$B$53</c:f>
              <c:strCache>
                <c:ptCount val="1"/>
                <c:pt idx="0">
                  <c:v>Andere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'15-24jr'!$C$53:$Q$53</c:f>
              <c:numCache>
                <c:ptCount val="15"/>
                <c:pt idx="0">
                  <c:v>0.00581037703139505</c:v>
                </c:pt>
                <c:pt idx="1">
                  <c:v>0.006595000712746422</c:v>
                </c:pt>
                <c:pt idx="2">
                  <c:v>0.0068450137277911195</c:v>
                </c:pt>
                <c:pt idx="3">
                  <c:v>0.007172459771338453</c:v>
                </c:pt>
                <c:pt idx="4">
                  <c:v>0.007143548570378403</c:v>
                </c:pt>
                <c:pt idx="5">
                  <c:v>0.006517452771524433</c:v>
                </c:pt>
                <c:pt idx="6">
                  <c:v>0.005832221109998888</c:v>
                </c:pt>
                <c:pt idx="7">
                  <c:v>0.004955086762326986</c:v>
                </c:pt>
                <c:pt idx="8">
                  <c:v>0.005267873779278144</c:v>
                </c:pt>
                <c:pt idx="9">
                  <c:v>0.004766843620781418</c:v>
                </c:pt>
                <c:pt idx="10">
                  <c:v>0.004863334738085914</c:v>
                </c:pt>
                <c:pt idx="11">
                  <c:v>0.005149327805424823</c:v>
                </c:pt>
                <c:pt idx="12">
                  <c:v>0.0051873766194539435</c:v>
                </c:pt>
                <c:pt idx="13">
                  <c:v>0.004510745631524664</c:v>
                </c:pt>
                <c:pt idx="14">
                  <c:v>0.0037323210312013347</c:v>
                </c:pt>
              </c:numCache>
            </c:numRef>
          </c:val>
        </c:ser>
        <c:ser>
          <c:idx val="1"/>
          <c:order val="2"/>
          <c:tx>
            <c:strRef>
              <c:f>'15-24jr'!$B$54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'15-24jr'!$C$54:$Q$54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'15-24jr'!$B$55</c:f>
              <c:strCache>
                <c:ptCount val="1"/>
                <c:pt idx="0">
                  <c:v>Oudere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'15-24jr'!$C$55:$Q$55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'15-24jr'!$B$56</c:f>
              <c:strCache>
                <c:ptCount val="1"/>
                <c:pt idx="0">
                  <c:v>Tijdskrediet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'15-24jr'!$C$56:$Q$56</c:f>
              <c:numCache>
                <c:ptCount val="15"/>
                <c:pt idx="0">
                  <c:v>0.001698654497869342</c:v>
                </c:pt>
                <c:pt idx="1">
                  <c:v>0.0015093453633748962</c:v>
                </c:pt>
                <c:pt idx="2">
                  <c:v>0.0015748846459936248</c:v>
                </c:pt>
                <c:pt idx="3">
                  <c:v>0.001502841112018387</c:v>
                </c:pt>
                <c:pt idx="4">
                  <c:v>0.0015740497831823583</c:v>
                </c:pt>
                <c:pt idx="5">
                  <c:v>0.0015357376920894837</c:v>
                </c:pt>
                <c:pt idx="6">
                  <c:v>0.0014681348014681348</c:v>
                </c:pt>
                <c:pt idx="7">
                  <c:v>0.0016493951757606542</c:v>
                </c:pt>
                <c:pt idx="8">
                  <c:v>0.001737233797691726</c:v>
                </c:pt>
                <c:pt idx="9">
                  <c:v>0.0015666580236636325</c:v>
                </c:pt>
                <c:pt idx="10">
                  <c:v>0.0013753927999880754</c:v>
                </c:pt>
                <c:pt idx="11">
                  <c:v>0.001326157855999784</c:v>
                </c:pt>
                <c:pt idx="12">
                  <c:v>0.0013875254851619724</c:v>
                </c:pt>
                <c:pt idx="13">
                  <c:v>0.0013476815686634972</c:v>
                </c:pt>
                <c:pt idx="14">
                  <c:v>0.0011133151129811185</c:v>
                </c:pt>
              </c:numCache>
            </c:numRef>
          </c:val>
        </c:ser>
        <c:ser>
          <c:idx val="5"/>
          <c:order val="5"/>
          <c:tx>
            <c:strRef>
              <c:f>'15-24jr'!$B$57</c:f>
              <c:strCache>
                <c:ptCount val="1"/>
                <c:pt idx="0">
                  <c:v>Deeltijds werkenden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'15-24jr'!$C$57:$Q$57</c:f>
              <c:numCache>
                <c:ptCount val="15"/>
                <c:pt idx="0">
                  <c:v>0.0017126351933250568</c:v>
                </c:pt>
                <c:pt idx="1">
                  <c:v>0.0019677391403998645</c:v>
                </c:pt>
                <c:pt idx="2">
                  <c:v>0.002190292500555965</c:v>
                </c:pt>
                <c:pt idx="3">
                  <c:v>0.0019678394803223057</c:v>
                </c:pt>
                <c:pt idx="4">
                  <c:v>0.0020117534662063294</c:v>
                </c:pt>
                <c:pt idx="5">
                  <c:v>0.0017146043204675126</c:v>
                </c:pt>
                <c:pt idx="6">
                  <c:v>0.0013624735846958069</c:v>
                </c:pt>
                <c:pt idx="7">
                  <c:v>0.0012753482363203718</c:v>
                </c:pt>
                <c:pt idx="8">
                  <c:v>0.0017591547288928833</c:v>
                </c:pt>
                <c:pt idx="9">
                  <c:v>0.0017508904567599655</c:v>
                </c:pt>
                <c:pt idx="10">
                  <c:v>0.0017426159022509015</c:v>
                </c:pt>
                <c:pt idx="11">
                  <c:v>0.0018393350304192523</c:v>
                </c:pt>
                <c:pt idx="12">
                  <c:v>0.0022828772073656164</c:v>
                </c:pt>
                <c:pt idx="13">
                  <c:v>0.001992460012246735</c:v>
                </c:pt>
                <c:pt idx="14">
                  <c:v>0.0017826618821270835</c:v>
                </c:pt>
              </c:numCache>
            </c:numRef>
          </c:val>
        </c:ser>
        <c:ser>
          <c:idx val="6"/>
          <c:order val="6"/>
          <c:tx>
            <c:strRef>
              <c:f>'15-24jr'!$B$58</c:f>
              <c:strCache>
                <c:ptCount val="1"/>
                <c:pt idx="0">
                  <c:v>Tijdelijk werkloos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'15-24jr'!$C$58:$Q$58</c:f>
              <c:numCache>
                <c:ptCount val="15"/>
                <c:pt idx="0">
                  <c:v>0.01728992607008243</c:v>
                </c:pt>
                <c:pt idx="1">
                  <c:v>0.013683333752595934</c:v>
                </c:pt>
                <c:pt idx="2">
                  <c:v>0.012814469917045818</c:v>
                </c:pt>
                <c:pt idx="3">
                  <c:v>0.01178182612702579</c:v>
                </c:pt>
                <c:pt idx="4">
                  <c:v>0.012118219275516231</c:v>
                </c:pt>
                <c:pt idx="5">
                  <c:v>0.014409942748704963</c:v>
                </c:pt>
                <c:pt idx="6">
                  <c:v>0.013805472138805472</c:v>
                </c:pt>
                <c:pt idx="7">
                  <c:v>0.015923909742887588</c:v>
                </c:pt>
                <c:pt idx="8">
                  <c:v>0.014007475037539595</c:v>
                </c:pt>
                <c:pt idx="9">
                  <c:v>0.013558142391200513</c:v>
                </c:pt>
                <c:pt idx="10">
                  <c:v>0.008763216982781166</c:v>
                </c:pt>
                <c:pt idx="11">
                  <c:v>0.012024551476397227</c:v>
                </c:pt>
                <c:pt idx="12">
                  <c:v>0.01047453641276793</c:v>
                </c:pt>
                <c:pt idx="13">
                  <c:v>0.007150687560912639</c:v>
                </c:pt>
                <c:pt idx="14">
                  <c:v>0.006875399673337054</c:v>
                </c:pt>
              </c:numCache>
            </c:numRef>
          </c:val>
        </c:ser>
        <c:axId val="47727181"/>
        <c:axId val="26891446"/>
      </c:area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  <c:max val="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09275"/>
          <c:w val="0.336"/>
          <c:h val="0.312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Waals: % Vergoede werklozen bevolking 15-24nr statuut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425"/>
          <c:w val="0.86"/>
          <c:h val="0.89775"/>
        </c:manualLayout>
      </c:layout>
      <c:areaChart>
        <c:grouping val="stacked"/>
        <c:varyColors val="0"/>
        <c:ser>
          <c:idx val="2"/>
          <c:order val="0"/>
          <c:tx>
            <c:strRef>
              <c:f>'15-24jr'!$B$60</c:f>
              <c:strCache>
                <c:ptCount val="1"/>
                <c:pt idx="0">
                  <c:v>UVW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'15-24jr'!$C$60:$Q$60</c:f>
              <c:numCache>
                <c:ptCount val="15"/>
                <c:pt idx="0">
                  <c:v>0.07849136959430619</c:v>
                </c:pt>
                <c:pt idx="1">
                  <c:v>0.08405901523574125</c:v>
                </c:pt>
                <c:pt idx="2">
                  <c:v>0.09037186747857615</c:v>
                </c:pt>
                <c:pt idx="3">
                  <c:v>0.08554513046665436</c:v>
                </c:pt>
                <c:pt idx="4">
                  <c:v>0.08111243602547219</c:v>
                </c:pt>
                <c:pt idx="5">
                  <c:v>0.07879801265586006</c:v>
                </c:pt>
                <c:pt idx="6">
                  <c:v>0.07379320894615839</c:v>
                </c:pt>
                <c:pt idx="7">
                  <c:v>0.06927411556800374</c:v>
                </c:pt>
                <c:pt idx="8">
                  <c:v>0.07183037741422103</c:v>
                </c:pt>
                <c:pt idx="9">
                  <c:v>0.0655157139473892</c:v>
                </c:pt>
                <c:pt idx="10">
                  <c:v>0.06635561311953418</c:v>
                </c:pt>
                <c:pt idx="11">
                  <c:v>0.06944391864657401</c:v>
                </c:pt>
                <c:pt idx="12">
                  <c:v>0.06798863699660224</c:v>
                </c:pt>
                <c:pt idx="13">
                  <c:v>0.0551750542391628</c:v>
                </c:pt>
                <c:pt idx="14">
                  <c:v>0.04284754596524766</c:v>
                </c:pt>
              </c:numCache>
            </c:numRef>
          </c:val>
        </c:ser>
        <c:ser>
          <c:idx val="0"/>
          <c:order val="1"/>
          <c:tx>
            <c:strRef>
              <c:f>'15-24jr'!$B$61</c:f>
              <c:strCache>
                <c:ptCount val="1"/>
                <c:pt idx="0">
                  <c:v>Andere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'15-24jr'!$C$61:$Q$61</c:f>
              <c:numCache>
                <c:ptCount val="15"/>
                <c:pt idx="0">
                  <c:v>0.00870234572460397</c:v>
                </c:pt>
                <c:pt idx="1">
                  <c:v>0.00921397317402528</c:v>
                </c:pt>
                <c:pt idx="2">
                  <c:v>0.008770704993337956</c:v>
                </c:pt>
                <c:pt idx="3">
                  <c:v>0.009807469178026227</c:v>
                </c:pt>
                <c:pt idx="4">
                  <c:v>0.011142350387825755</c:v>
                </c:pt>
                <c:pt idx="5">
                  <c:v>0.01141491055582676</c:v>
                </c:pt>
                <c:pt idx="6">
                  <c:v>0.011378412061386735</c:v>
                </c:pt>
                <c:pt idx="7">
                  <c:v>0.010907716759472287</c:v>
                </c:pt>
                <c:pt idx="8">
                  <c:v>0.011173418329784466</c:v>
                </c:pt>
                <c:pt idx="9">
                  <c:v>0.00981299393896866</c:v>
                </c:pt>
                <c:pt idx="10">
                  <c:v>0.010481895212257264</c:v>
                </c:pt>
                <c:pt idx="11">
                  <c:v>0.010922986818927833</c:v>
                </c:pt>
                <c:pt idx="12">
                  <c:v>0.010453963125939955</c:v>
                </c:pt>
                <c:pt idx="13">
                  <c:v>0.009110388171048714</c:v>
                </c:pt>
                <c:pt idx="14">
                  <c:v>0.006884642783072886</c:v>
                </c:pt>
              </c:numCache>
            </c:numRef>
          </c:val>
        </c:ser>
        <c:ser>
          <c:idx val="1"/>
          <c:order val="2"/>
          <c:tx>
            <c:strRef>
              <c:f>'15-24jr'!$B$62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'15-24jr'!$C$62:$Q$62</c:f>
              <c:numCache>
                <c:ptCount val="15"/>
                <c:pt idx="0">
                  <c:v>7.194003079033318E-06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4.1515691778278526E-05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'15-24jr'!$B$63</c:f>
              <c:strCache>
                <c:ptCount val="1"/>
                <c:pt idx="0">
                  <c:v>Oudere Niet Werkz.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'15-24jr'!$C$63:$Q$63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'15-24jr'!$B$64</c:f>
              <c:strCache>
                <c:ptCount val="1"/>
                <c:pt idx="0">
                  <c:v>Tijdskrediet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'15-24jr'!$C$64:$Q$64</c:f>
              <c:numCache>
                <c:ptCount val="15"/>
                <c:pt idx="0">
                  <c:v>0.0005635302411909432</c:v>
                </c:pt>
                <c:pt idx="1">
                  <c:v>0.0005153335591893994</c:v>
                </c:pt>
                <c:pt idx="2">
                  <c:v>0.00039995929408367904</c:v>
                </c:pt>
                <c:pt idx="3">
                  <c:v>0.0005112677338699699</c:v>
                </c:pt>
                <c:pt idx="4">
                  <c:v>0.0005443168477596519</c:v>
                </c:pt>
                <c:pt idx="5">
                  <c:v>0.0004904487948646589</c:v>
                </c:pt>
                <c:pt idx="6">
                  <c:v>0.000526403404975187</c:v>
                </c:pt>
                <c:pt idx="7">
                  <c:v>0.0004912584886577084</c:v>
                </c:pt>
                <c:pt idx="8">
                  <c:v>0.0006877306212059092</c:v>
                </c:pt>
                <c:pt idx="9">
                  <c:v>0.0005350548650521459</c:v>
                </c:pt>
                <c:pt idx="10">
                  <c:v>0.0005417057712842439</c:v>
                </c:pt>
                <c:pt idx="11">
                  <c:v>0.0005255504361400547</c:v>
                </c:pt>
                <c:pt idx="12">
                  <c:v>0.0004545201359104328</c:v>
                </c:pt>
                <c:pt idx="13">
                  <c:v>0.0003470410829472968</c:v>
                </c:pt>
                <c:pt idx="14">
                  <c:v>0.0003020766643522484</c:v>
                </c:pt>
              </c:numCache>
            </c:numRef>
          </c:val>
        </c:ser>
        <c:ser>
          <c:idx val="5"/>
          <c:order val="5"/>
          <c:tx>
            <c:strRef>
              <c:f>'15-24jr'!$B$65</c:f>
              <c:strCache>
                <c:ptCount val="1"/>
                <c:pt idx="0">
                  <c:v>Deeltijds werkenden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'15-24jr'!$C$65:$Q$65</c:f>
              <c:numCache>
                <c:ptCount val="15"/>
                <c:pt idx="0">
                  <c:v>0.0031461773465639043</c:v>
                </c:pt>
                <c:pt idx="1">
                  <c:v>0.003130174211372648</c:v>
                </c:pt>
                <c:pt idx="2">
                  <c:v>0.00317600812225028</c:v>
                </c:pt>
                <c:pt idx="3">
                  <c:v>0.0034154552267203924</c:v>
                </c:pt>
                <c:pt idx="4">
                  <c:v>0.0033904481618927465</c:v>
                </c:pt>
                <c:pt idx="5">
                  <c:v>0.002871976896440026</c:v>
                </c:pt>
                <c:pt idx="6">
                  <c:v>0.0025960236296639566</c:v>
                </c:pt>
                <c:pt idx="7">
                  <c:v>0.0027763884720971846</c:v>
                </c:pt>
                <c:pt idx="8">
                  <c:v>0.0027443096903889646</c:v>
                </c:pt>
                <c:pt idx="9">
                  <c:v>0.002982273018323436</c:v>
                </c:pt>
                <c:pt idx="10">
                  <c:v>0.003178898888277086</c:v>
                </c:pt>
                <c:pt idx="11">
                  <c:v>0.0033893549313778106</c:v>
                </c:pt>
                <c:pt idx="12">
                  <c:v>0.0037520191611429845</c:v>
                </c:pt>
                <c:pt idx="13">
                  <c:v>0.0030315717826492894</c:v>
                </c:pt>
                <c:pt idx="14">
                  <c:v>0.0024143590113526723</c:v>
                </c:pt>
              </c:numCache>
            </c:numRef>
          </c:val>
        </c:ser>
        <c:ser>
          <c:idx val="6"/>
          <c:order val="6"/>
          <c:tx>
            <c:strRef>
              <c:f>'15-24jr'!$B$66</c:f>
              <c:strCache>
                <c:ptCount val="1"/>
                <c:pt idx="0">
                  <c:v>Tijdelijk werkloos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'15-24jr'!$C$51:$Q$51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'15-24jr'!$C$66:$Q$66</c:f>
              <c:numCache>
                <c:ptCount val="15"/>
                <c:pt idx="0">
                  <c:v>0.010987640702710222</c:v>
                </c:pt>
                <c:pt idx="1">
                  <c:v>0.009574229504754906</c:v>
                </c:pt>
                <c:pt idx="2">
                  <c:v>0.008524576196978769</c:v>
                </c:pt>
                <c:pt idx="3">
                  <c:v>0.009723425166979108</c:v>
                </c:pt>
                <c:pt idx="4">
                  <c:v>0.010764096307179217</c:v>
                </c:pt>
                <c:pt idx="5">
                  <c:v>0.011893953564764333</c:v>
                </c:pt>
                <c:pt idx="6">
                  <c:v>0.013920445598232724</c:v>
                </c:pt>
                <c:pt idx="7">
                  <c:v>0.014426550187278406</c:v>
                </c:pt>
                <c:pt idx="8">
                  <c:v>0.013128601217635882</c:v>
                </c:pt>
                <c:pt idx="9">
                  <c:v>0.01404738305542642</c:v>
                </c:pt>
                <c:pt idx="10">
                  <c:v>0.009643700273973824</c:v>
                </c:pt>
                <c:pt idx="11">
                  <c:v>0.01239720033047324</c:v>
                </c:pt>
                <c:pt idx="12">
                  <c:v>0.010108616944243302</c:v>
                </c:pt>
                <c:pt idx="13">
                  <c:v>0.0070259026986362405</c:v>
                </c:pt>
                <c:pt idx="14">
                  <c:v>0.006305286792486858</c:v>
                </c:pt>
              </c:numCache>
            </c:numRef>
          </c:val>
        </c:ser>
        <c:axId val="40696423"/>
        <c:axId val="30723488"/>
      </c:areaChart>
      <c:catAx>
        <c:axId val="40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auto val="1"/>
        <c:lblOffset val="100"/>
        <c:noMultiLvlLbl val="0"/>
      </c:catAx>
      <c:valAx>
        <c:axId val="3072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6964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4615"/>
          <c:w val="0.3355"/>
          <c:h val="0.311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Vergoede niet-werkende werklozen 15-24 jr per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525"/>
          <c:w val="0.86"/>
          <c:h val="0.89675"/>
        </c:manualLayout>
      </c:layout>
      <c:lineChart>
        <c:grouping val="standard"/>
        <c:varyColors val="0"/>
        <c:ser>
          <c:idx val="1"/>
          <c:order val="0"/>
          <c:tx>
            <c:strRef>
              <c:f>'15-24jr'!$A$179:$B$179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'15-24jr'!$C$176:$Q$176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'15-24jr'!$C$179:$Q$179</c:f>
              <c:numCache>
                <c:ptCount val="15"/>
                <c:pt idx="0">
                  <c:v>0.08756060947594085</c:v>
                </c:pt>
                <c:pt idx="1">
                  <c:v>0.09359268608074514</c:v>
                </c:pt>
                <c:pt idx="2">
                  <c:v>0.09926090362400987</c:v>
                </c:pt>
                <c:pt idx="3">
                  <c:v>0.09559305889850986</c:v>
                </c:pt>
                <c:pt idx="4">
                  <c:v>0.09253386411914082</c:v>
                </c:pt>
                <c:pt idx="5">
                  <c:v>0.09044103893022852</c:v>
                </c:pt>
                <c:pt idx="6">
                  <c:v>0.08538758137881698</c:v>
                </c:pt>
                <c:pt idx="7">
                  <c:v>0.08040189834728197</c:v>
                </c:pt>
                <c:pt idx="8">
                  <c:v>0.08327932884545018</c:v>
                </c:pt>
                <c:pt idx="9">
                  <c:v>0.07553483558027138</c:v>
                </c:pt>
                <c:pt idx="10">
                  <c:v>0.07704036934079089</c:v>
                </c:pt>
                <c:pt idx="11">
                  <c:v>0.08056732724199593</c:v>
                </c:pt>
                <c:pt idx="12">
                  <c:v>0.07860970311368573</c:v>
                </c:pt>
                <c:pt idx="13">
                  <c:v>0.06439291319718875</c:v>
                </c:pt>
                <c:pt idx="14">
                  <c:v>0.04984490392158631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'15-24jr'!$A$178:$B$178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'15-24jr'!$C$176:$Q$176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'15-24jr'!$C$178:$Q$178</c:f>
              <c:numCache>
                <c:ptCount val="15"/>
                <c:pt idx="0">
                  <c:v>0.07058734138743257</c:v>
                </c:pt>
                <c:pt idx="1">
                  <c:v>0.08077789219010305</c:v>
                </c:pt>
                <c:pt idx="2">
                  <c:v>0.08421148180850449</c:v>
                </c:pt>
                <c:pt idx="3">
                  <c:v>0.07984902941633987</c:v>
                </c:pt>
                <c:pt idx="4">
                  <c:v>0.07641638003764034</c:v>
                </c:pt>
                <c:pt idx="5">
                  <c:v>0.0721596560464594</c:v>
                </c:pt>
                <c:pt idx="6">
                  <c:v>0.06635202885768995</c:v>
                </c:pt>
                <c:pt idx="7">
                  <c:v>0.061968170467266305</c:v>
                </c:pt>
                <c:pt idx="8">
                  <c:v>0.061640061831371766</c:v>
                </c:pt>
                <c:pt idx="9">
                  <c:v>0.06034156745881677</c:v>
                </c:pt>
                <c:pt idx="10">
                  <c:v>0.055170336854166974</c:v>
                </c:pt>
                <c:pt idx="11">
                  <c:v>0.053717837924198084</c:v>
                </c:pt>
                <c:pt idx="12">
                  <c:v>0.05049012541444428</c:v>
                </c:pt>
                <c:pt idx="13">
                  <c:v>0.037423627091012705</c:v>
                </c:pt>
                <c:pt idx="14">
                  <c:v>0.027497833265287118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'15-24jr'!$A$177:$B$177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'15-24jr'!$C$176:$Q$176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'15-24jr'!$C$177:$Q$177</c:f>
              <c:numCache>
                <c:ptCount val="15"/>
                <c:pt idx="0">
                  <c:v>0.03787230591998569</c:v>
                </c:pt>
                <c:pt idx="1">
                  <c:v>0.044310466751078206</c:v>
                </c:pt>
                <c:pt idx="2">
                  <c:v>0.04856407165025812</c:v>
                </c:pt>
                <c:pt idx="3">
                  <c:v>0.04441294656300378</c:v>
                </c:pt>
                <c:pt idx="4">
                  <c:v>0.04135878935650544</c:v>
                </c:pt>
                <c:pt idx="5">
                  <c:v>0.03600389593874936</c:v>
                </c:pt>
                <c:pt idx="6">
                  <c:v>0.030110666221777334</c:v>
                </c:pt>
                <c:pt idx="7">
                  <c:v>0.028562831604343912</c:v>
                </c:pt>
                <c:pt idx="8">
                  <c:v>0.033200620362352995</c:v>
                </c:pt>
                <c:pt idx="9">
                  <c:v>0.03007219182007997</c:v>
                </c:pt>
                <c:pt idx="10">
                  <c:v>0.02906347268388595</c:v>
                </c:pt>
                <c:pt idx="11">
                  <c:v>0.03035307940066308</c:v>
                </c:pt>
                <c:pt idx="12">
                  <c:v>0.0320196114389273</c:v>
                </c:pt>
                <c:pt idx="13">
                  <c:v>0.027275344726672066</c:v>
                </c:pt>
                <c:pt idx="14">
                  <c:v>0.02302118421427786</c:v>
                </c:pt>
              </c:numCache>
            </c:numRef>
          </c:val>
          <c:smooth val="0"/>
        </c:ser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5775"/>
          <c:w val="0.17975"/>
          <c:h val="0.18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Vergoede werkende werklozen 15-24 jr per gewest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5"/>
          <c:w val="0.86"/>
          <c:h val="0.897"/>
        </c:manualLayout>
      </c:layout>
      <c:lineChart>
        <c:grouping val="standard"/>
        <c:varyColors val="0"/>
        <c:ser>
          <c:idx val="2"/>
          <c:order val="0"/>
          <c:tx>
            <c:strRef>
              <c:f>'15-24jr'!$A$184:$B$184</c:f>
              <c:strCache>
                <c:ptCount val="1"/>
                <c:pt idx="0">
                  <c:v>Vlaams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'15-24jr'!$C$183:$Q$183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'15-24jr'!$C$184:$Q$184</c:f>
              <c:numCache>
                <c:ptCount val="15"/>
                <c:pt idx="0">
                  <c:v>0.019533827690724648</c:v>
                </c:pt>
                <c:pt idx="1">
                  <c:v>0.016200306900223886</c:v>
                </c:pt>
                <c:pt idx="2">
                  <c:v>0.015643947393817668</c:v>
                </c:pt>
                <c:pt idx="3">
                  <c:v>0.014458367939763102</c:v>
                </c:pt>
                <c:pt idx="4">
                  <c:v>0.014907177358374098</c:v>
                </c:pt>
                <c:pt idx="5">
                  <c:v>0.016925254710270995</c:v>
                </c:pt>
                <c:pt idx="6">
                  <c:v>0.01589089089089089</c:v>
                </c:pt>
                <c:pt idx="7">
                  <c:v>0.018053630877781886</c:v>
                </c:pt>
                <c:pt idx="8">
                  <c:v>0.01678869318368644</c:v>
                </c:pt>
                <c:pt idx="9">
                  <c:v>0.01617287825647884</c:v>
                </c:pt>
                <c:pt idx="10">
                  <c:v>0.011267380425518076</c:v>
                </c:pt>
                <c:pt idx="11">
                  <c:v>0.014628250403451792</c:v>
                </c:pt>
                <c:pt idx="12">
                  <c:v>0.013577253751307968</c:v>
                </c:pt>
                <c:pt idx="13">
                  <c:v>0.00994878269344367</c:v>
                </c:pt>
                <c:pt idx="14">
                  <c:v>0.009330123727324691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'15-24jr'!$A$186:$B$186</c:f>
              <c:strCache>
                <c:ptCount val="1"/>
                <c:pt idx="0">
                  <c:v>Waals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'15-24jr'!$C$183:$Q$183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'15-24jr'!$C$186:$Q$186</c:f>
              <c:numCache>
                <c:ptCount val="15"/>
                <c:pt idx="0">
                  <c:v>0.014337648136513403</c:v>
                </c:pt>
                <c:pt idx="1">
                  <c:v>0.012900039604338345</c:v>
                </c:pt>
                <c:pt idx="2">
                  <c:v>0.011982212461216965</c:v>
                </c:pt>
                <c:pt idx="3">
                  <c:v>0.013409688873740215</c:v>
                </c:pt>
                <c:pt idx="4">
                  <c:v>0.01446129930276702</c:v>
                </c:pt>
                <c:pt idx="5">
                  <c:v>0.015028263537527316</c:v>
                </c:pt>
                <c:pt idx="6">
                  <c:v>0.016826912261599998</c:v>
                </c:pt>
                <c:pt idx="7">
                  <c:v>0.017474131128227356</c:v>
                </c:pt>
                <c:pt idx="8">
                  <c:v>0.01628510842778608</c:v>
                </c:pt>
                <c:pt idx="9">
                  <c:v>0.01735858324488847</c:v>
                </c:pt>
                <c:pt idx="10">
                  <c:v>0.013161443924535705</c:v>
                </c:pt>
                <c:pt idx="11">
                  <c:v>0.016111683921497016</c:v>
                </c:pt>
                <c:pt idx="12">
                  <c:v>0.014148053250153178</c:v>
                </c:pt>
                <c:pt idx="13">
                  <c:v>0.010297044777255598</c:v>
                </c:pt>
                <c:pt idx="14">
                  <c:v>0.008909007294926014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'15-24jr'!$A$185:$B$185</c:f>
              <c:strCache>
                <c:ptCount val="1"/>
                <c:pt idx="0">
                  <c:v>Brussels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'15-24jr'!$C$183:$Q$183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'15-24jr'!$C$185:$Q$185</c:f>
              <c:numCache>
                <c:ptCount val="15"/>
                <c:pt idx="0">
                  <c:v>0.005825291897778791</c:v>
                </c:pt>
                <c:pt idx="1">
                  <c:v>0.006094549229391131</c:v>
                </c:pt>
                <c:pt idx="2">
                  <c:v>0.006576830083427543</c:v>
                </c:pt>
                <c:pt idx="3">
                  <c:v>0.006885372063892323</c:v>
                </c:pt>
                <c:pt idx="4">
                  <c:v>0.006522162372639367</c:v>
                </c:pt>
                <c:pt idx="5">
                  <c:v>0.006200468444187763</c:v>
                </c:pt>
                <c:pt idx="6">
                  <c:v>0.006324537776400576</c:v>
                </c:pt>
                <c:pt idx="7">
                  <c:v>0.005511065185567898</c:v>
                </c:pt>
                <c:pt idx="8">
                  <c:v>0.006328532729304091</c:v>
                </c:pt>
                <c:pt idx="9">
                  <c:v>0.006504606168786967</c:v>
                </c:pt>
                <c:pt idx="10">
                  <c:v>0.005420810624201202</c:v>
                </c:pt>
                <c:pt idx="11">
                  <c:v>0.00593314500257805</c:v>
                </c:pt>
                <c:pt idx="12">
                  <c:v>0.0052111863918120225</c:v>
                </c:pt>
                <c:pt idx="13">
                  <c:v>0.00407562631195493</c:v>
                </c:pt>
                <c:pt idx="14">
                  <c:v>0.003989656975453224</c:v>
                </c:pt>
              </c:numCache>
            </c:numRef>
          </c:val>
          <c:smooth val="0"/>
        </c:ser>
        <c:axId val="50171131"/>
        <c:axId val="48886996"/>
      </c:line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1"/>
        <c:lblOffset val="100"/>
        <c:noMultiLvlLbl val="0"/>
      </c:catAx>
      <c:valAx>
        <c:axId val="48886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62925"/>
          <c:w val="0.1795"/>
          <c:h val="0.185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Waals: % UVW en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"/>
          <c:w val="0.849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'15-24jr'!$B$511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'15-24jr'!$C$510:$D$510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'15-24jr'!$C$511:$D$511</c:f>
              <c:numCache>
                <c:ptCount val="2"/>
                <c:pt idx="0">
                  <c:v>0.06635561311953418</c:v>
                </c:pt>
                <c:pt idx="1">
                  <c:v>0.016342572054669928</c:v>
                </c:pt>
              </c:numCache>
            </c:numRef>
          </c:val>
        </c:ser>
        <c:ser>
          <c:idx val="1"/>
          <c:order val="1"/>
          <c:tx>
            <c:strRef>
              <c:f>'15-24jr'!$B$512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'15-24jr'!$C$510:$D$510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'15-24jr'!$C$512:$D$512</c:f>
              <c:numCache>
                <c:ptCount val="2"/>
                <c:pt idx="0">
                  <c:v>0.06944391864657401</c:v>
                </c:pt>
                <c:pt idx="1">
                  <c:v>0.016766395058044375</c:v>
                </c:pt>
              </c:numCache>
            </c:numRef>
          </c:val>
        </c:ser>
        <c:ser>
          <c:idx val="2"/>
          <c:order val="2"/>
          <c:tx>
            <c:strRef>
              <c:f>'15-24jr'!$B$513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'15-24jr'!$C$510:$D$510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'15-24jr'!$C$513:$D$513</c:f>
              <c:numCache>
                <c:ptCount val="2"/>
                <c:pt idx="0">
                  <c:v>0.06798863699660224</c:v>
                </c:pt>
                <c:pt idx="1">
                  <c:v>0.017213836127666686</c:v>
                </c:pt>
              </c:numCache>
            </c:numRef>
          </c:val>
        </c:ser>
        <c:ser>
          <c:idx val="3"/>
          <c:order val="3"/>
          <c:tx>
            <c:strRef>
              <c:f>'15-24jr'!$B$514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'15-24jr'!$C$510:$D$510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'15-24jr'!$C$514:$D$514</c:f>
              <c:numCache>
                <c:ptCount val="2"/>
                <c:pt idx="0">
                  <c:v>0.0551750542391628</c:v>
                </c:pt>
                <c:pt idx="1">
                  <c:v>0.01464065575091854</c:v>
                </c:pt>
              </c:numCache>
            </c:numRef>
          </c:val>
        </c:ser>
        <c:ser>
          <c:idx val="4"/>
          <c:order val="4"/>
          <c:tx>
            <c:strRef>
              <c:f>'15-24jr'!$B$515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'15-24jr'!$C$510:$D$510</c:f>
              <c:strCache>
                <c:ptCount val="2"/>
                <c:pt idx="0">
                  <c:v>UVW</c:v>
                </c:pt>
                <c:pt idx="1">
                  <c:v>Vol. Leefloon</c:v>
                </c:pt>
              </c:strCache>
            </c:strRef>
          </c:cat>
          <c:val>
            <c:numRef>
              <c:f>'15-24jr'!$C$515:$D$515</c:f>
              <c:numCache>
                <c:ptCount val="2"/>
                <c:pt idx="0">
                  <c:v>0.04284754596524766</c:v>
                </c:pt>
                <c:pt idx="1">
                  <c:v>0.019607931541312365</c:v>
                </c:pt>
              </c:numCache>
            </c:numRef>
          </c:val>
        </c:ser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  <c:max val="0.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53325"/>
          <c:w val="0.09875"/>
          <c:h val="0.349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Vlaams: % UVW +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075"/>
          <c:w val="0.849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'15-24jr'!$H$497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'15-24jr'!$I$497</c:f>
              <c:numCache>
                <c:ptCount val="1"/>
                <c:pt idx="0">
                  <c:v>0.028098665123697273</c:v>
                </c:pt>
              </c:numCache>
            </c:numRef>
          </c:val>
        </c:ser>
        <c:ser>
          <c:idx val="1"/>
          <c:order val="1"/>
          <c:tx>
            <c:strRef>
              <c:f>'15-24jr'!$H$498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'15-24jr'!$I$498</c:f>
              <c:numCache>
                <c:ptCount val="1"/>
                <c:pt idx="0">
                  <c:v>0.029222739150691776</c:v>
                </c:pt>
              </c:numCache>
            </c:numRef>
          </c:val>
        </c:ser>
        <c:ser>
          <c:idx val="2"/>
          <c:order val="2"/>
          <c:tx>
            <c:strRef>
              <c:f>'15-24jr'!$H$499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'15-24jr'!$I$499</c:f>
              <c:numCache>
                <c:ptCount val="1"/>
                <c:pt idx="0">
                  <c:v>0.03107976181486715</c:v>
                </c:pt>
              </c:numCache>
            </c:numRef>
          </c:val>
        </c:ser>
        <c:ser>
          <c:idx val="3"/>
          <c:order val="3"/>
          <c:tx>
            <c:strRef>
              <c:f>'15-24jr'!$H$500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'15-24jr'!$I$500</c:f>
              <c:numCache>
                <c:ptCount val="1"/>
                <c:pt idx="0">
                  <c:v>0.02807286942628236</c:v>
                </c:pt>
              </c:numCache>
            </c:numRef>
          </c:val>
        </c:ser>
        <c:ser>
          <c:idx val="4"/>
          <c:order val="4"/>
          <c:tx>
            <c:strRef>
              <c:f>'15-24jr'!$H$501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'15-24jr'!$I$496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'15-24jr'!$I$501</c:f>
              <c:numCache>
                <c:ptCount val="1"/>
                <c:pt idx="0">
                  <c:v>0.024472566965225196</c:v>
                </c:pt>
              </c:numCache>
            </c:numRef>
          </c:val>
        </c:ser>
        <c:gapWidth val="500"/>
        <c:axId val="44314671"/>
        <c:axId val="63287720"/>
      </c:bar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  <c:max val="0.0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506"/>
          <c:w val="0.09875"/>
          <c:h val="0.34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Brussels: % UVW +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125"/>
          <c:w val="0.849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'15-24jr'!$H$504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'15-24jr'!$I$503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'15-24jr'!$I$504</c:f>
              <c:numCache>
                <c:ptCount val="1"/>
                <c:pt idx="0">
                  <c:v>0.08217890144114234</c:v>
                </c:pt>
              </c:numCache>
            </c:numRef>
          </c:val>
        </c:ser>
        <c:ser>
          <c:idx val="1"/>
          <c:order val="1"/>
          <c:tx>
            <c:strRef>
              <c:f>'15-24jr'!$H$505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'15-24jr'!$I$503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'15-24jr'!$I$505</c:f>
              <c:numCache>
                <c:ptCount val="1"/>
                <c:pt idx="0">
                  <c:v>0.08281711824895971</c:v>
                </c:pt>
              </c:numCache>
            </c:numRef>
          </c:val>
        </c:ser>
        <c:ser>
          <c:idx val="2"/>
          <c:order val="2"/>
          <c:tx>
            <c:strRef>
              <c:f>'15-24jr'!$H$506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'15-24jr'!$I$503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'15-24jr'!$I$506</c:f>
              <c:numCache>
                <c:ptCount val="1"/>
                <c:pt idx="0">
                  <c:v>0.08144731151794724</c:v>
                </c:pt>
              </c:numCache>
            </c:numRef>
          </c:val>
        </c:ser>
        <c:ser>
          <c:idx val="3"/>
          <c:order val="3"/>
          <c:tx>
            <c:strRef>
              <c:f>'15-24jr'!$H$507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'15-24jr'!$I$503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'15-24jr'!$I$507</c:f>
              <c:numCache>
                <c:ptCount val="1"/>
                <c:pt idx="0">
                  <c:v>0.06819640912074673</c:v>
                </c:pt>
              </c:numCache>
            </c:numRef>
          </c:val>
        </c:ser>
        <c:ser>
          <c:idx val="4"/>
          <c:order val="4"/>
          <c:tx>
            <c:strRef>
              <c:f>'15-24jr'!$H$508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'15-24jr'!$I$503</c:f>
              <c:strCache>
                <c:ptCount val="1"/>
                <c:pt idx="0">
                  <c:v>UVW+Volledig Leefloon</c:v>
                </c:pt>
              </c:strCache>
            </c:strRef>
          </c:cat>
          <c:val>
            <c:numRef>
              <c:f>'15-24jr'!$I$508</c:f>
              <c:numCache>
                <c:ptCount val="1"/>
                <c:pt idx="0">
                  <c:v>0.0630967473909649</c:v>
                </c:pt>
              </c:numCache>
            </c:numRef>
          </c:val>
        </c:ser>
        <c:gapWidth val="500"/>
        <c:axId val="32718569"/>
        <c:axId val="26031666"/>
      </c:bar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  <c:max val="0.0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504"/>
          <c:w val="0.09925"/>
          <c:h val="0.348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Waals: % UVW + volledig Leefloon 15-24 jaar 2011-2015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95"/>
          <c:w val="0.85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'15-24jr'!$H$511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'15-24jr'!$I$510</c:f>
              <c:strCache>
                <c:ptCount val="1"/>
                <c:pt idx="0">
                  <c:v>UVW+Vol. LL</c:v>
                </c:pt>
              </c:strCache>
            </c:strRef>
          </c:cat>
          <c:val>
            <c:numRef>
              <c:f>'15-24jr'!$I$511</c:f>
              <c:numCache>
                <c:ptCount val="1"/>
                <c:pt idx="0">
                  <c:v>0.0826981851742041</c:v>
                </c:pt>
              </c:numCache>
            </c:numRef>
          </c:val>
        </c:ser>
        <c:ser>
          <c:idx val="1"/>
          <c:order val="1"/>
          <c:tx>
            <c:strRef>
              <c:f>'15-24jr'!$H$512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'15-24jr'!$I$510</c:f>
              <c:strCache>
                <c:ptCount val="1"/>
                <c:pt idx="0">
                  <c:v>UVW+Vol. LL</c:v>
                </c:pt>
              </c:strCache>
            </c:strRef>
          </c:cat>
          <c:val>
            <c:numRef>
              <c:f>'15-24jr'!$I$512</c:f>
              <c:numCache>
                <c:ptCount val="1"/>
                <c:pt idx="0">
                  <c:v>0.08621031370461839</c:v>
                </c:pt>
              </c:numCache>
            </c:numRef>
          </c:val>
        </c:ser>
        <c:ser>
          <c:idx val="2"/>
          <c:order val="2"/>
          <c:tx>
            <c:strRef>
              <c:f>'15-24jr'!$H$513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'15-24jr'!$I$510</c:f>
              <c:strCache>
                <c:ptCount val="1"/>
                <c:pt idx="0">
                  <c:v>UVW+Vol. LL</c:v>
                </c:pt>
              </c:strCache>
            </c:strRef>
          </c:cat>
          <c:val>
            <c:numRef>
              <c:f>'15-24jr'!$I$513</c:f>
              <c:numCache>
                <c:ptCount val="1"/>
                <c:pt idx="0">
                  <c:v>0.08520247312426893</c:v>
                </c:pt>
              </c:numCache>
            </c:numRef>
          </c:val>
        </c:ser>
        <c:ser>
          <c:idx val="3"/>
          <c:order val="3"/>
          <c:tx>
            <c:strRef>
              <c:f>'15-24jr'!$H$514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'15-24jr'!$I$510</c:f>
              <c:strCache>
                <c:ptCount val="1"/>
                <c:pt idx="0">
                  <c:v>UVW+Vol. LL</c:v>
                </c:pt>
              </c:strCache>
            </c:strRef>
          </c:cat>
          <c:val>
            <c:numRef>
              <c:f>'15-24jr'!$I$514</c:f>
              <c:numCache>
                <c:ptCount val="1"/>
                <c:pt idx="0">
                  <c:v>0.06981570999008134</c:v>
                </c:pt>
              </c:numCache>
            </c:numRef>
          </c:val>
        </c:ser>
        <c:ser>
          <c:idx val="4"/>
          <c:order val="4"/>
          <c:tx>
            <c:strRef>
              <c:f>'15-24jr'!$H$515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'15-24jr'!$I$510</c:f>
              <c:strCache>
                <c:ptCount val="1"/>
                <c:pt idx="0">
                  <c:v>UVW+Vol. LL</c:v>
                </c:pt>
              </c:strCache>
            </c:strRef>
          </c:cat>
          <c:val>
            <c:numRef>
              <c:f>'15-24jr'!$I$515</c:f>
              <c:numCache>
                <c:ptCount val="1"/>
                <c:pt idx="0">
                  <c:v>0.062455477506560025</c:v>
                </c:pt>
              </c:numCache>
            </c:numRef>
          </c:val>
        </c:ser>
        <c:gapWidth val="500"/>
        <c:axId val="32958403"/>
        <c:axId val="28190172"/>
      </c:bar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  <c:max val="0.09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50775"/>
          <c:w val="0.098"/>
          <c:h val="0.34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19050</xdr:rowOff>
    </xdr:from>
    <xdr:to>
      <xdr:col>17</xdr:col>
      <xdr:colOff>581025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200650" y="171450"/>
        <a:ext cx="4705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1</xdr:row>
      <xdr:rowOff>85725</xdr:rowOff>
    </xdr:from>
    <xdr:to>
      <xdr:col>23</xdr:col>
      <xdr:colOff>457200</xdr:colOff>
      <xdr:row>18</xdr:row>
      <xdr:rowOff>28575</xdr:rowOff>
    </xdr:to>
    <xdr:graphicFrame>
      <xdr:nvGraphicFramePr>
        <xdr:cNvPr id="1" name="Chart 5"/>
        <xdr:cNvGraphicFramePr/>
      </xdr:nvGraphicFramePr>
      <xdr:xfrm>
        <a:off x="10020300" y="238125"/>
        <a:ext cx="4457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276225</xdr:colOff>
      <xdr:row>20</xdr:row>
      <xdr:rowOff>142875</xdr:rowOff>
    </xdr:from>
    <xdr:to>
      <xdr:col>23</xdr:col>
      <xdr:colOff>485775</xdr:colOff>
      <xdr:row>37</xdr:row>
      <xdr:rowOff>38100</xdr:rowOff>
    </xdr:to>
    <xdr:graphicFrame>
      <xdr:nvGraphicFramePr>
        <xdr:cNvPr id="2" name="Chart 6"/>
        <xdr:cNvGraphicFramePr/>
      </xdr:nvGraphicFramePr>
      <xdr:xfrm>
        <a:off x="10029825" y="3190875"/>
        <a:ext cx="4476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1</xdr:row>
      <xdr:rowOff>114300</xdr:rowOff>
    </xdr:from>
    <xdr:to>
      <xdr:col>15</xdr:col>
      <xdr:colOff>504825</xdr:colOff>
      <xdr:row>18</xdr:row>
      <xdr:rowOff>47625</xdr:rowOff>
    </xdr:to>
    <xdr:graphicFrame>
      <xdr:nvGraphicFramePr>
        <xdr:cNvPr id="3" name="Chart 9"/>
        <xdr:cNvGraphicFramePr/>
      </xdr:nvGraphicFramePr>
      <xdr:xfrm>
        <a:off x="5095875" y="266700"/>
        <a:ext cx="45529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20</xdr:row>
      <xdr:rowOff>123825</xdr:rowOff>
    </xdr:from>
    <xdr:to>
      <xdr:col>15</xdr:col>
      <xdr:colOff>533400</xdr:colOff>
      <xdr:row>37</xdr:row>
      <xdr:rowOff>76200</xdr:rowOff>
    </xdr:to>
    <xdr:graphicFrame>
      <xdr:nvGraphicFramePr>
        <xdr:cNvPr id="4" name="Chart 10"/>
        <xdr:cNvGraphicFramePr/>
      </xdr:nvGraphicFramePr>
      <xdr:xfrm>
        <a:off x="5172075" y="3171825"/>
        <a:ext cx="45053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20</xdr:row>
      <xdr:rowOff>95250</xdr:rowOff>
    </xdr:from>
    <xdr:to>
      <xdr:col>7</xdr:col>
      <xdr:colOff>523875</xdr:colOff>
      <xdr:row>37</xdr:row>
      <xdr:rowOff>38100</xdr:rowOff>
    </xdr:to>
    <xdr:graphicFrame>
      <xdr:nvGraphicFramePr>
        <xdr:cNvPr id="5" name="Chart 11"/>
        <xdr:cNvGraphicFramePr/>
      </xdr:nvGraphicFramePr>
      <xdr:xfrm>
        <a:off x="276225" y="3143250"/>
        <a:ext cx="45148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</xdr:row>
      <xdr:rowOff>66675</xdr:rowOff>
    </xdr:from>
    <xdr:to>
      <xdr:col>7</xdr:col>
      <xdr:colOff>533400</xdr:colOff>
      <xdr:row>18</xdr:row>
      <xdr:rowOff>47625</xdr:rowOff>
    </xdr:to>
    <xdr:graphicFrame>
      <xdr:nvGraphicFramePr>
        <xdr:cNvPr id="6" name="Chart 12"/>
        <xdr:cNvGraphicFramePr/>
      </xdr:nvGraphicFramePr>
      <xdr:xfrm>
        <a:off x="228600" y="219075"/>
        <a:ext cx="457200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76200</xdr:rowOff>
    </xdr:from>
    <xdr:to>
      <xdr:col>7</xdr:col>
      <xdr:colOff>552450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33350" y="3124200"/>
        <a:ext cx="4686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</xdr:row>
      <xdr:rowOff>123825</xdr:rowOff>
    </xdr:from>
    <xdr:to>
      <xdr:col>15</xdr:col>
      <xdr:colOff>523875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4972050" y="276225"/>
        <a:ext cx="46958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</xdr:row>
      <xdr:rowOff>114300</xdr:rowOff>
    </xdr:from>
    <xdr:to>
      <xdr:col>7</xdr:col>
      <xdr:colOff>542925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104775" y="266700"/>
        <a:ext cx="47053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95250</xdr:colOff>
      <xdr:row>1</xdr:row>
      <xdr:rowOff>133350</xdr:rowOff>
    </xdr:from>
    <xdr:to>
      <xdr:col>23</xdr:col>
      <xdr:colOff>542925</xdr:colOff>
      <xdr:row>18</xdr:row>
      <xdr:rowOff>104775</xdr:rowOff>
    </xdr:to>
    <xdr:graphicFrame>
      <xdr:nvGraphicFramePr>
        <xdr:cNvPr id="4" name="Chart 4"/>
        <xdr:cNvGraphicFramePr/>
      </xdr:nvGraphicFramePr>
      <xdr:xfrm>
        <a:off x="9848850" y="285750"/>
        <a:ext cx="471487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114300</xdr:colOff>
      <xdr:row>20</xdr:row>
      <xdr:rowOff>95250</xdr:rowOff>
    </xdr:from>
    <xdr:to>
      <xdr:col>15</xdr:col>
      <xdr:colOff>542925</xdr:colOff>
      <xdr:row>37</xdr:row>
      <xdr:rowOff>47625</xdr:rowOff>
    </xdr:to>
    <xdr:graphicFrame>
      <xdr:nvGraphicFramePr>
        <xdr:cNvPr id="5" name="Chart 5"/>
        <xdr:cNvGraphicFramePr/>
      </xdr:nvGraphicFramePr>
      <xdr:xfrm>
        <a:off x="4991100" y="3143250"/>
        <a:ext cx="46958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171450</xdr:colOff>
      <xdr:row>20</xdr:row>
      <xdr:rowOff>104775</xdr:rowOff>
    </xdr:from>
    <xdr:to>
      <xdr:col>24</xdr:col>
      <xdr:colOff>0</xdr:colOff>
      <xdr:row>37</xdr:row>
      <xdr:rowOff>66675</xdr:rowOff>
    </xdr:to>
    <xdr:graphicFrame>
      <xdr:nvGraphicFramePr>
        <xdr:cNvPr id="6" name="Chart 6"/>
        <xdr:cNvGraphicFramePr/>
      </xdr:nvGraphicFramePr>
      <xdr:xfrm>
        <a:off x="9925050" y="3152775"/>
        <a:ext cx="47053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7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33350" y="238125"/>
        <a:ext cx="4733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20</xdr:row>
      <xdr:rowOff>114300</xdr:rowOff>
    </xdr:from>
    <xdr:to>
      <xdr:col>7</xdr:col>
      <xdr:colOff>600075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152400" y="3162300"/>
        <a:ext cx="47148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7</xdr:col>
      <xdr:colOff>571500</xdr:colOff>
      <xdr:row>18</xdr:row>
      <xdr:rowOff>9525</xdr:rowOff>
    </xdr:to>
    <xdr:graphicFrame>
      <xdr:nvGraphicFramePr>
        <xdr:cNvPr id="1" name="Chart 11"/>
        <xdr:cNvGraphicFramePr/>
      </xdr:nvGraphicFramePr>
      <xdr:xfrm>
        <a:off x="133350" y="238125"/>
        <a:ext cx="4705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</xdr:row>
      <xdr:rowOff>114300</xdr:rowOff>
    </xdr:from>
    <xdr:to>
      <xdr:col>15</xdr:col>
      <xdr:colOff>590550</xdr:colOff>
      <xdr:row>18</xdr:row>
      <xdr:rowOff>28575</xdr:rowOff>
    </xdr:to>
    <xdr:graphicFrame>
      <xdr:nvGraphicFramePr>
        <xdr:cNvPr id="2" name="Chart 12"/>
        <xdr:cNvGraphicFramePr/>
      </xdr:nvGraphicFramePr>
      <xdr:xfrm>
        <a:off x="5000625" y="266700"/>
        <a:ext cx="4733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152400</xdr:colOff>
      <xdr:row>1</xdr:row>
      <xdr:rowOff>142875</xdr:rowOff>
    </xdr:from>
    <xdr:to>
      <xdr:col>23</xdr:col>
      <xdr:colOff>600075</xdr:colOff>
      <xdr:row>18</xdr:row>
      <xdr:rowOff>66675</xdr:rowOff>
    </xdr:to>
    <xdr:graphicFrame>
      <xdr:nvGraphicFramePr>
        <xdr:cNvPr id="3" name="Chart 13"/>
        <xdr:cNvGraphicFramePr/>
      </xdr:nvGraphicFramePr>
      <xdr:xfrm>
        <a:off x="9906000" y="295275"/>
        <a:ext cx="47148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20</xdr:row>
      <xdr:rowOff>104775</xdr:rowOff>
    </xdr:from>
    <xdr:to>
      <xdr:col>7</xdr:col>
      <xdr:colOff>504825</xdr:colOff>
      <xdr:row>36</xdr:row>
      <xdr:rowOff>142875</xdr:rowOff>
    </xdr:to>
    <xdr:graphicFrame>
      <xdr:nvGraphicFramePr>
        <xdr:cNvPr id="4" name="Chart 14"/>
        <xdr:cNvGraphicFramePr/>
      </xdr:nvGraphicFramePr>
      <xdr:xfrm>
        <a:off x="57150" y="3152775"/>
        <a:ext cx="47148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20</xdr:row>
      <xdr:rowOff>114300</xdr:rowOff>
    </xdr:from>
    <xdr:to>
      <xdr:col>15</xdr:col>
      <xdr:colOff>561975</xdr:colOff>
      <xdr:row>36</xdr:row>
      <xdr:rowOff>142875</xdr:rowOff>
    </xdr:to>
    <xdr:graphicFrame>
      <xdr:nvGraphicFramePr>
        <xdr:cNvPr id="5" name="Chart 15"/>
        <xdr:cNvGraphicFramePr/>
      </xdr:nvGraphicFramePr>
      <xdr:xfrm>
        <a:off x="5010150" y="3162300"/>
        <a:ext cx="46958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171450</xdr:colOff>
      <xdr:row>20</xdr:row>
      <xdr:rowOff>114300</xdr:rowOff>
    </xdr:from>
    <xdr:to>
      <xdr:col>24</xdr:col>
      <xdr:colOff>47625</xdr:colOff>
      <xdr:row>37</xdr:row>
      <xdr:rowOff>28575</xdr:rowOff>
    </xdr:to>
    <xdr:graphicFrame>
      <xdr:nvGraphicFramePr>
        <xdr:cNvPr id="6" name="Chart 16"/>
        <xdr:cNvGraphicFramePr/>
      </xdr:nvGraphicFramePr>
      <xdr:xfrm>
        <a:off x="9925050" y="3162300"/>
        <a:ext cx="47529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123825</xdr:rowOff>
    </xdr:from>
    <xdr:to>
      <xdr:col>8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80975" y="3171825"/>
        <a:ext cx="4695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21</xdr:row>
      <xdr:rowOff>9525</xdr:rowOff>
    </xdr:from>
    <xdr:to>
      <xdr:col>16</xdr:col>
      <xdr:colOff>38100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5067300" y="3209925"/>
        <a:ext cx="47244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28575</xdr:rowOff>
    </xdr:from>
    <xdr:to>
      <xdr:col>16</xdr:col>
      <xdr:colOff>0</xdr:colOff>
      <xdr:row>18</xdr:row>
      <xdr:rowOff>95250</xdr:rowOff>
    </xdr:to>
    <xdr:graphicFrame>
      <xdr:nvGraphicFramePr>
        <xdr:cNvPr id="3" name="Chart 7"/>
        <xdr:cNvGraphicFramePr/>
      </xdr:nvGraphicFramePr>
      <xdr:xfrm>
        <a:off x="5048250" y="333375"/>
        <a:ext cx="4705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</xdr:row>
      <xdr:rowOff>28575</xdr:rowOff>
    </xdr:from>
    <xdr:to>
      <xdr:col>7</xdr:col>
      <xdr:colOff>590550</xdr:colOff>
      <xdr:row>18</xdr:row>
      <xdr:rowOff>95250</xdr:rowOff>
    </xdr:to>
    <xdr:graphicFrame>
      <xdr:nvGraphicFramePr>
        <xdr:cNvPr id="4" name="Chart 8"/>
        <xdr:cNvGraphicFramePr/>
      </xdr:nvGraphicFramePr>
      <xdr:xfrm>
        <a:off x="152400" y="333375"/>
        <a:ext cx="470535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180975</xdr:colOff>
      <xdr:row>2</xdr:row>
      <xdr:rowOff>38100</xdr:rowOff>
    </xdr:from>
    <xdr:to>
      <xdr:col>24</xdr:col>
      <xdr:colOff>0</xdr:colOff>
      <xdr:row>18</xdr:row>
      <xdr:rowOff>142875</xdr:rowOff>
    </xdr:to>
    <xdr:graphicFrame>
      <xdr:nvGraphicFramePr>
        <xdr:cNvPr id="5" name="Chart 9"/>
        <xdr:cNvGraphicFramePr/>
      </xdr:nvGraphicFramePr>
      <xdr:xfrm>
        <a:off x="9934575" y="342900"/>
        <a:ext cx="46958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238125</xdr:colOff>
      <xdr:row>20</xdr:row>
      <xdr:rowOff>104775</xdr:rowOff>
    </xdr:from>
    <xdr:to>
      <xdr:col>24</xdr:col>
      <xdr:colOff>66675</xdr:colOff>
      <xdr:row>37</xdr:row>
      <xdr:rowOff>66675</xdr:rowOff>
    </xdr:to>
    <xdr:graphicFrame>
      <xdr:nvGraphicFramePr>
        <xdr:cNvPr id="6" name="Chart 10"/>
        <xdr:cNvGraphicFramePr/>
      </xdr:nvGraphicFramePr>
      <xdr:xfrm>
        <a:off x="9991725" y="3152775"/>
        <a:ext cx="47053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</xdr:rowOff>
    </xdr:from>
    <xdr:to>
      <xdr:col>7</xdr:col>
      <xdr:colOff>600075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71450" y="314325"/>
        <a:ext cx="4695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</xdr:row>
      <xdr:rowOff>28575</xdr:rowOff>
    </xdr:from>
    <xdr:to>
      <xdr:col>15</xdr:col>
      <xdr:colOff>133350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5095875" y="333375"/>
        <a:ext cx="41814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285750</xdr:colOff>
      <xdr:row>2</xdr:row>
      <xdr:rowOff>57150</xdr:rowOff>
    </xdr:from>
    <xdr:to>
      <xdr:col>24</xdr:col>
      <xdr:colOff>114300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0039350" y="361950"/>
        <a:ext cx="4705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19</xdr:row>
      <xdr:rowOff>114300</xdr:rowOff>
    </xdr:from>
    <xdr:to>
      <xdr:col>8</xdr:col>
      <xdr:colOff>38100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190500" y="3009900"/>
        <a:ext cx="47244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247650</xdr:colOff>
      <xdr:row>19</xdr:row>
      <xdr:rowOff>114300</xdr:rowOff>
    </xdr:from>
    <xdr:to>
      <xdr:col>16</xdr:col>
      <xdr:colOff>95250</xdr:colOff>
      <xdr:row>35</xdr:row>
      <xdr:rowOff>142875</xdr:rowOff>
    </xdr:to>
    <xdr:graphicFrame>
      <xdr:nvGraphicFramePr>
        <xdr:cNvPr id="5" name="Chart 5"/>
        <xdr:cNvGraphicFramePr/>
      </xdr:nvGraphicFramePr>
      <xdr:xfrm>
        <a:off x="5124450" y="3009900"/>
        <a:ext cx="47244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285750</xdr:colOff>
      <xdr:row>19</xdr:row>
      <xdr:rowOff>123825</xdr:rowOff>
    </xdr:from>
    <xdr:to>
      <xdr:col>24</xdr:col>
      <xdr:colOff>133350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039350" y="3019425"/>
        <a:ext cx="47244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</xdr:rowOff>
    </xdr:from>
    <xdr:to>
      <xdr:col>7</xdr:col>
      <xdr:colOff>600075</xdr:colOff>
      <xdr:row>18</xdr:row>
      <xdr:rowOff>66675</xdr:rowOff>
    </xdr:to>
    <xdr:graphicFrame>
      <xdr:nvGraphicFramePr>
        <xdr:cNvPr id="1" name="Chart 5"/>
        <xdr:cNvGraphicFramePr/>
      </xdr:nvGraphicFramePr>
      <xdr:xfrm>
        <a:off x="171450" y="314325"/>
        <a:ext cx="4695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</xdr:row>
      <xdr:rowOff>28575</xdr:rowOff>
    </xdr:from>
    <xdr:to>
      <xdr:col>16</xdr:col>
      <xdr:colOff>47625</xdr:colOff>
      <xdr:row>18</xdr:row>
      <xdr:rowOff>95250</xdr:rowOff>
    </xdr:to>
    <xdr:graphicFrame>
      <xdr:nvGraphicFramePr>
        <xdr:cNvPr id="2" name="Chart 6"/>
        <xdr:cNvGraphicFramePr/>
      </xdr:nvGraphicFramePr>
      <xdr:xfrm>
        <a:off x="5095875" y="333375"/>
        <a:ext cx="47053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285750</xdr:colOff>
      <xdr:row>2</xdr:row>
      <xdr:rowOff>57150</xdr:rowOff>
    </xdr:from>
    <xdr:to>
      <xdr:col>24</xdr:col>
      <xdr:colOff>114300</xdr:colOff>
      <xdr:row>18</xdr:row>
      <xdr:rowOff>123825</xdr:rowOff>
    </xdr:to>
    <xdr:graphicFrame>
      <xdr:nvGraphicFramePr>
        <xdr:cNvPr id="3" name="Chart 7"/>
        <xdr:cNvGraphicFramePr/>
      </xdr:nvGraphicFramePr>
      <xdr:xfrm>
        <a:off x="10039350" y="361950"/>
        <a:ext cx="4705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19</xdr:row>
      <xdr:rowOff>114300</xdr:rowOff>
    </xdr:from>
    <xdr:to>
      <xdr:col>8</xdr:col>
      <xdr:colOff>38100</xdr:colOff>
      <xdr:row>35</xdr:row>
      <xdr:rowOff>142875</xdr:rowOff>
    </xdr:to>
    <xdr:graphicFrame>
      <xdr:nvGraphicFramePr>
        <xdr:cNvPr id="4" name="Chart 8"/>
        <xdr:cNvGraphicFramePr/>
      </xdr:nvGraphicFramePr>
      <xdr:xfrm>
        <a:off x="190500" y="3009900"/>
        <a:ext cx="47244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247650</xdr:colOff>
      <xdr:row>19</xdr:row>
      <xdr:rowOff>114300</xdr:rowOff>
    </xdr:from>
    <xdr:to>
      <xdr:col>16</xdr:col>
      <xdr:colOff>95250</xdr:colOff>
      <xdr:row>35</xdr:row>
      <xdr:rowOff>142875</xdr:rowOff>
    </xdr:to>
    <xdr:graphicFrame>
      <xdr:nvGraphicFramePr>
        <xdr:cNvPr id="5" name="Chart 9"/>
        <xdr:cNvGraphicFramePr/>
      </xdr:nvGraphicFramePr>
      <xdr:xfrm>
        <a:off x="5124450" y="3009900"/>
        <a:ext cx="47244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285750</xdr:colOff>
      <xdr:row>19</xdr:row>
      <xdr:rowOff>123825</xdr:rowOff>
    </xdr:from>
    <xdr:to>
      <xdr:col>24</xdr:col>
      <xdr:colOff>133350</xdr:colOff>
      <xdr:row>36</xdr:row>
      <xdr:rowOff>0</xdr:rowOff>
    </xdr:to>
    <xdr:graphicFrame>
      <xdr:nvGraphicFramePr>
        <xdr:cNvPr id="6" name="Chart 10"/>
        <xdr:cNvGraphicFramePr/>
      </xdr:nvGraphicFramePr>
      <xdr:xfrm>
        <a:off x="10039350" y="3019425"/>
        <a:ext cx="47244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85725</xdr:rowOff>
    </xdr:from>
    <xdr:to>
      <xdr:col>15</xdr:col>
      <xdr:colOff>361950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914900" y="3133725"/>
        <a:ext cx="45910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</xdr:row>
      <xdr:rowOff>95250</xdr:rowOff>
    </xdr:from>
    <xdr:to>
      <xdr:col>7</xdr:col>
      <xdr:colOff>476250</xdr:colOff>
      <xdr:row>18</xdr:row>
      <xdr:rowOff>9525</xdr:rowOff>
    </xdr:to>
    <xdr:graphicFrame>
      <xdr:nvGraphicFramePr>
        <xdr:cNvPr id="2" name="Chart 4"/>
        <xdr:cNvGraphicFramePr/>
      </xdr:nvGraphicFramePr>
      <xdr:xfrm>
        <a:off x="133350" y="247650"/>
        <a:ext cx="46101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20</xdr:row>
      <xdr:rowOff>38100</xdr:rowOff>
    </xdr:from>
    <xdr:to>
      <xdr:col>7</xdr:col>
      <xdr:colOff>495300</xdr:colOff>
      <xdr:row>36</xdr:row>
      <xdr:rowOff>85725</xdr:rowOff>
    </xdr:to>
    <xdr:graphicFrame>
      <xdr:nvGraphicFramePr>
        <xdr:cNvPr id="3" name="Chart 5"/>
        <xdr:cNvGraphicFramePr/>
      </xdr:nvGraphicFramePr>
      <xdr:xfrm>
        <a:off x="133350" y="3086100"/>
        <a:ext cx="4629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123825</xdr:rowOff>
    </xdr:from>
    <xdr:to>
      <xdr:col>15</xdr:col>
      <xdr:colOff>390525</xdr:colOff>
      <xdr:row>18</xdr:row>
      <xdr:rowOff>76200</xdr:rowOff>
    </xdr:to>
    <xdr:graphicFrame>
      <xdr:nvGraphicFramePr>
        <xdr:cNvPr id="4" name="Chart 6"/>
        <xdr:cNvGraphicFramePr/>
      </xdr:nvGraphicFramePr>
      <xdr:xfrm>
        <a:off x="4886325" y="27622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9525</xdr:colOff>
      <xdr:row>2</xdr:row>
      <xdr:rowOff>0</xdr:rowOff>
    </xdr:from>
    <xdr:to>
      <xdr:col>23</xdr:col>
      <xdr:colOff>428625</xdr:colOff>
      <xdr:row>18</xdr:row>
      <xdr:rowOff>47625</xdr:rowOff>
    </xdr:to>
    <xdr:graphicFrame>
      <xdr:nvGraphicFramePr>
        <xdr:cNvPr id="5" name="Chart 7"/>
        <xdr:cNvGraphicFramePr/>
      </xdr:nvGraphicFramePr>
      <xdr:xfrm>
        <a:off x="9763125" y="304800"/>
        <a:ext cx="4686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9525</xdr:colOff>
      <xdr:row>20</xdr:row>
      <xdr:rowOff>85725</xdr:rowOff>
    </xdr:from>
    <xdr:to>
      <xdr:col>23</xdr:col>
      <xdr:colOff>457200</xdr:colOff>
      <xdr:row>36</xdr:row>
      <xdr:rowOff>104775</xdr:rowOff>
    </xdr:to>
    <xdr:graphicFrame>
      <xdr:nvGraphicFramePr>
        <xdr:cNvPr id="6" name="Chart 8"/>
        <xdr:cNvGraphicFramePr/>
      </xdr:nvGraphicFramePr>
      <xdr:xfrm>
        <a:off x="9763125" y="3133725"/>
        <a:ext cx="47148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21</xdr:row>
      <xdr:rowOff>47625</xdr:rowOff>
    </xdr:from>
    <xdr:to>
      <xdr:col>16</xdr:col>
      <xdr:colOff>76200</xdr:colOff>
      <xdr:row>37</xdr:row>
      <xdr:rowOff>104775</xdr:rowOff>
    </xdr:to>
    <xdr:graphicFrame>
      <xdr:nvGraphicFramePr>
        <xdr:cNvPr id="1" name="Chart 12"/>
        <xdr:cNvGraphicFramePr/>
      </xdr:nvGraphicFramePr>
      <xdr:xfrm>
        <a:off x="5248275" y="3248025"/>
        <a:ext cx="4581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</xdr:row>
      <xdr:rowOff>19050</xdr:rowOff>
    </xdr:from>
    <xdr:to>
      <xdr:col>8</xdr:col>
      <xdr:colOff>9525</xdr:colOff>
      <xdr:row>18</xdr:row>
      <xdr:rowOff>95250</xdr:rowOff>
    </xdr:to>
    <xdr:graphicFrame>
      <xdr:nvGraphicFramePr>
        <xdr:cNvPr id="2" name="Chart 13"/>
        <xdr:cNvGraphicFramePr/>
      </xdr:nvGraphicFramePr>
      <xdr:xfrm>
        <a:off x="295275" y="323850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21</xdr:row>
      <xdr:rowOff>9525</xdr:rowOff>
    </xdr:from>
    <xdr:to>
      <xdr:col>8</xdr:col>
      <xdr:colOff>85725</xdr:colOff>
      <xdr:row>37</xdr:row>
      <xdr:rowOff>133350</xdr:rowOff>
    </xdr:to>
    <xdr:graphicFrame>
      <xdr:nvGraphicFramePr>
        <xdr:cNvPr id="3" name="Chart 14"/>
        <xdr:cNvGraphicFramePr/>
      </xdr:nvGraphicFramePr>
      <xdr:xfrm>
        <a:off x="342900" y="3209925"/>
        <a:ext cx="46196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2</xdr:row>
      <xdr:rowOff>47625</xdr:rowOff>
    </xdr:from>
    <xdr:to>
      <xdr:col>16</xdr:col>
      <xdr:colOff>9525</xdr:colOff>
      <xdr:row>19</xdr:row>
      <xdr:rowOff>9525</xdr:rowOff>
    </xdr:to>
    <xdr:graphicFrame>
      <xdr:nvGraphicFramePr>
        <xdr:cNvPr id="4" name="Chart 15"/>
        <xdr:cNvGraphicFramePr/>
      </xdr:nvGraphicFramePr>
      <xdr:xfrm>
        <a:off x="5162550" y="352425"/>
        <a:ext cx="46005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20</xdr:row>
      <xdr:rowOff>28575</xdr:rowOff>
    </xdr:from>
    <xdr:to>
      <xdr:col>7</xdr:col>
      <xdr:colOff>552450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304800" y="3076575"/>
        <a:ext cx="4514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</xdr:row>
      <xdr:rowOff>47625</xdr:rowOff>
    </xdr:from>
    <xdr:to>
      <xdr:col>7</xdr:col>
      <xdr:colOff>581025</xdr:colOff>
      <xdr:row>18</xdr:row>
      <xdr:rowOff>19050</xdr:rowOff>
    </xdr:to>
    <xdr:graphicFrame>
      <xdr:nvGraphicFramePr>
        <xdr:cNvPr id="2" name="Chart 8"/>
        <xdr:cNvGraphicFramePr/>
      </xdr:nvGraphicFramePr>
      <xdr:xfrm>
        <a:off x="285750" y="200025"/>
        <a:ext cx="4562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1</xdr:row>
      <xdr:rowOff>95250</xdr:rowOff>
    </xdr:from>
    <xdr:to>
      <xdr:col>15</xdr:col>
      <xdr:colOff>590550</xdr:colOff>
      <xdr:row>17</xdr:row>
      <xdr:rowOff>142875</xdr:rowOff>
    </xdr:to>
    <xdr:graphicFrame>
      <xdr:nvGraphicFramePr>
        <xdr:cNvPr id="3" name="Chart 11"/>
        <xdr:cNvGraphicFramePr/>
      </xdr:nvGraphicFramePr>
      <xdr:xfrm>
        <a:off x="5181600" y="247650"/>
        <a:ext cx="45529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20</xdr:row>
      <xdr:rowOff>19050</xdr:rowOff>
    </xdr:from>
    <xdr:to>
      <xdr:col>15</xdr:col>
      <xdr:colOff>590550</xdr:colOff>
      <xdr:row>37</xdr:row>
      <xdr:rowOff>9525</xdr:rowOff>
    </xdr:to>
    <xdr:graphicFrame>
      <xdr:nvGraphicFramePr>
        <xdr:cNvPr id="4" name="Chart 12"/>
        <xdr:cNvGraphicFramePr/>
      </xdr:nvGraphicFramePr>
      <xdr:xfrm>
        <a:off x="5181600" y="3067050"/>
        <a:ext cx="45529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17"/>
  <sheetViews>
    <sheetView workbookViewId="0" topLeftCell="A1">
      <selection activeCell="L3" sqref="L3"/>
    </sheetView>
  </sheetViews>
  <sheetFormatPr defaultColWidth="9.140625" defaultRowHeight="12"/>
  <cols>
    <col min="1" max="1" width="5.7109375" style="50" customWidth="1"/>
    <col min="2" max="2" width="7.140625" style="1" customWidth="1"/>
    <col min="3" max="3" width="7.8515625" style="1" customWidth="1"/>
    <col min="4" max="4" width="7.140625" style="1" customWidth="1"/>
    <col min="5" max="5" width="9.57421875" style="1" customWidth="1"/>
    <col min="6" max="6" width="7.140625" style="1" customWidth="1"/>
    <col min="7" max="7" width="7.8515625" style="1" customWidth="1"/>
    <col min="8" max="9" width="7.140625" style="1" customWidth="1"/>
    <col min="10" max="16384" width="9.140625" style="1" customWidth="1"/>
  </cols>
  <sheetData>
    <row r="1" spans="1:9" ht="12">
      <c r="A1" s="84" t="s">
        <v>56</v>
      </c>
      <c r="B1" s="84"/>
      <c r="C1" s="84"/>
      <c r="D1" s="84"/>
      <c r="E1" s="84"/>
      <c r="F1" s="85"/>
      <c r="G1" s="85"/>
      <c r="H1" s="85"/>
      <c r="I1" s="85"/>
    </row>
    <row r="2" spans="1:9" ht="12">
      <c r="A2" s="49" t="s">
        <v>55</v>
      </c>
      <c r="B2" s="49" t="s">
        <v>13</v>
      </c>
      <c r="C2" s="63" t="s">
        <v>15</v>
      </c>
      <c r="D2" s="64" t="s">
        <v>14</v>
      </c>
      <c r="E2" s="64" t="s">
        <v>0</v>
      </c>
      <c r="F2" s="49" t="s">
        <v>13</v>
      </c>
      <c r="G2" s="63" t="s">
        <v>15</v>
      </c>
      <c r="H2" s="64" t="s">
        <v>14</v>
      </c>
      <c r="I2" s="64" t="s">
        <v>0</v>
      </c>
    </row>
    <row r="3" spans="1:9" ht="12">
      <c r="A3" s="51">
        <v>2001</v>
      </c>
      <c r="B3" s="35">
        <v>13972</v>
      </c>
      <c r="C3" s="10">
        <v>690</v>
      </c>
      <c r="D3" s="18">
        <v>5979</v>
      </c>
      <c r="E3" s="53">
        <v>20641</v>
      </c>
      <c r="F3" s="23">
        <v>0.057406133610710335</v>
      </c>
      <c r="G3" s="24">
        <v>0.07641263328521136</v>
      </c>
      <c r="H3" s="25">
        <v>0.10189825761245426</v>
      </c>
      <c r="I3" s="58">
        <v>0.07404046420704626</v>
      </c>
    </row>
    <row r="4" spans="1:9" ht="12">
      <c r="A4" s="51">
        <v>2002</v>
      </c>
      <c r="B4" s="35">
        <v>11592</v>
      </c>
      <c r="C4" s="10">
        <v>728</v>
      </c>
      <c r="D4" s="18">
        <v>5407</v>
      </c>
      <c r="E4" s="53">
        <v>17727</v>
      </c>
      <c r="F4" s="23">
        <v>0.06051077365130209</v>
      </c>
      <c r="G4" s="24">
        <v>0.08687244141949418</v>
      </c>
      <c r="H4" s="25">
        <v>0.10649272568508347</v>
      </c>
      <c r="I4" s="58">
        <v>0.07838923755660258</v>
      </c>
    </row>
    <row r="5" spans="1:9" ht="12">
      <c r="A5" s="51">
        <v>2003</v>
      </c>
      <c r="B5" s="35">
        <v>11185</v>
      </c>
      <c r="C5" s="10">
        <v>797</v>
      </c>
      <c r="D5" s="18">
        <v>5063</v>
      </c>
      <c r="E5" s="53">
        <v>17045</v>
      </c>
      <c r="F5" s="23">
        <v>0.06420801904407579</v>
      </c>
      <c r="G5" s="24">
        <v>0.09078831189193204</v>
      </c>
      <c r="H5" s="25">
        <v>0.11124311608522683</v>
      </c>
      <c r="I5" s="58">
        <v>0.08255667161092525</v>
      </c>
    </row>
    <row r="6" spans="1:9" ht="12">
      <c r="A6" s="51">
        <v>2004</v>
      </c>
      <c r="B6" s="35">
        <v>10323</v>
      </c>
      <c r="C6" s="10">
        <v>841</v>
      </c>
      <c r="D6" s="18">
        <v>5744</v>
      </c>
      <c r="E6" s="53">
        <v>16908</v>
      </c>
      <c r="F6" s="23">
        <v>0.05887131450276688</v>
      </c>
      <c r="G6" s="24">
        <v>0.08673440148023219</v>
      </c>
      <c r="H6" s="25">
        <v>0.10900274777225007</v>
      </c>
      <c r="I6" s="58">
        <v>0.07854509909677644</v>
      </c>
    </row>
    <row r="7" spans="1:9" ht="12">
      <c r="A7" s="51">
        <v>2005</v>
      </c>
      <c r="B7" s="35">
        <v>10626</v>
      </c>
      <c r="C7" s="10">
        <v>804</v>
      </c>
      <c r="D7" s="18">
        <v>6270</v>
      </c>
      <c r="E7" s="53">
        <v>17700</v>
      </c>
      <c r="F7" s="23">
        <v>0.05626596671487954</v>
      </c>
      <c r="G7" s="24">
        <v>0.0829385424102797</v>
      </c>
      <c r="H7" s="25">
        <v>0.10699516342190783</v>
      </c>
      <c r="I7" s="58">
        <v>0.07617902200126964</v>
      </c>
    </row>
    <row r="8" spans="1:9" ht="12">
      <c r="A8" s="51">
        <v>2006</v>
      </c>
      <c r="B8" s="35">
        <v>12112</v>
      </c>
      <c r="C8" s="10">
        <v>773</v>
      </c>
      <c r="D8" s="18">
        <v>6588</v>
      </c>
      <c r="E8" s="53">
        <v>19473</v>
      </c>
      <c r="F8" s="23">
        <v>0.05292915064902035</v>
      </c>
      <c r="G8" s="24">
        <v>0.07836012449064717</v>
      </c>
      <c r="H8" s="25">
        <v>0.10546930246775585</v>
      </c>
      <c r="I8" s="58">
        <v>0.07342145169274998</v>
      </c>
    </row>
    <row r="9" spans="1:9" ht="12">
      <c r="A9" s="51">
        <v>2007</v>
      </c>
      <c r="B9" s="35">
        <v>11430</v>
      </c>
      <c r="C9" s="10">
        <v>796</v>
      </c>
      <c r="D9" s="18">
        <v>7480</v>
      </c>
      <c r="E9" s="53">
        <v>19706</v>
      </c>
      <c r="F9" s="23">
        <v>0.04600155711266822</v>
      </c>
      <c r="G9" s="24">
        <v>0.07267656663409053</v>
      </c>
      <c r="H9" s="25">
        <v>0.10221449364041699</v>
      </c>
      <c r="I9" s="58">
        <v>0.06798044453404567</v>
      </c>
    </row>
    <row r="10" spans="1:9" ht="12">
      <c r="A10" s="51">
        <v>2008</v>
      </c>
      <c r="B10" s="35">
        <v>13080</v>
      </c>
      <c r="C10" s="10">
        <v>704</v>
      </c>
      <c r="D10" s="18">
        <v>7861</v>
      </c>
      <c r="E10" s="53">
        <v>21645</v>
      </c>
      <c r="F10" s="23">
        <v>0.0466164624821258</v>
      </c>
      <c r="G10" s="24">
        <v>0.0674792356528342</v>
      </c>
      <c r="H10" s="25">
        <v>0.09787602947550932</v>
      </c>
      <c r="I10" s="58">
        <v>0.06637273484082831</v>
      </c>
    </row>
    <row r="11" spans="1:9" ht="12">
      <c r="A11" s="51">
        <v>2009</v>
      </c>
      <c r="B11" s="35">
        <v>12254</v>
      </c>
      <c r="C11" s="10">
        <v>827</v>
      </c>
      <c r="D11" s="18">
        <v>7388</v>
      </c>
      <c r="E11" s="53">
        <v>20469</v>
      </c>
      <c r="F11" s="23">
        <v>0.049989313546039436</v>
      </c>
      <c r="G11" s="24">
        <v>0.06796859456067586</v>
      </c>
      <c r="H11" s="25">
        <v>0.09956443727323626</v>
      </c>
      <c r="I11" s="58">
        <v>0.0688900048697346</v>
      </c>
    </row>
    <row r="12" spans="1:9" ht="12">
      <c r="A12" s="51">
        <v>2010</v>
      </c>
      <c r="B12" s="35">
        <v>11851</v>
      </c>
      <c r="C12" s="10">
        <v>860</v>
      </c>
      <c r="D12" s="18">
        <v>7916</v>
      </c>
      <c r="E12" s="53">
        <v>20627</v>
      </c>
      <c r="F12" s="23">
        <v>0.046245070076558814</v>
      </c>
      <c r="G12" s="24">
        <v>0.06684617362760373</v>
      </c>
      <c r="H12" s="25">
        <v>0.09289341882515986</v>
      </c>
      <c r="I12" s="58">
        <v>0.064410467126718</v>
      </c>
    </row>
    <row r="13" spans="1:9" ht="12">
      <c r="A13" s="51">
        <v>2011</v>
      </c>
      <c r="B13" s="35">
        <v>8315</v>
      </c>
      <c r="C13" s="10">
        <v>738</v>
      </c>
      <c r="D13" s="18">
        <v>5904</v>
      </c>
      <c r="E13" s="53">
        <v>14957</v>
      </c>
      <c r="F13" s="23">
        <v>0.04033085310940403</v>
      </c>
      <c r="G13" s="24">
        <v>0.060591147478368176</v>
      </c>
      <c r="H13" s="25">
        <v>0.0902018132653266</v>
      </c>
      <c r="I13" s="58">
        <v>0.059329581400412494</v>
      </c>
    </row>
    <row r="14" spans="1:9" ht="12">
      <c r="A14" s="51">
        <v>2012</v>
      </c>
      <c r="B14" s="35">
        <v>10832</v>
      </c>
      <c r="C14" s="10">
        <v>817</v>
      </c>
      <c r="D14" s="18">
        <v>7235</v>
      </c>
      <c r="E14" s="53">
        <v>18884</v>
      </c>
      <c r="F14" s="23">
        <v>0.04498132980411487</v>
      </c>
      <c r="G14" s="24">
        <v>0.05965098292677613</v>
      </c>
      <c r="H14" s="25">
        <v>0.09667901116349295</v>
      </c>
      <c r="I14" s="58">
        <v>0.06399450287401139</v>
      </c>
    </row>
    <row r="15" spans="1:9" ht="12">
      <c r="A15" s="51">
        <v>2013</v>
      </c>
      <c r="B15" s="35">
        <v>10069</v>
      </c>
      <c r="C15" s="10">
        <v>723</v>
      </c>
      <c r="D15" s="18">
        <v>6350</v>
      </c>
      <c r="E15" s="53">
        <v>17142</v>
      </c>
      <c r="F15" s="23">
        <v>0.04559686519023527</v>
      </c>
      <c r="G15" s="24">
        <v>0.05570131180625631</v>
      </c>
      <c r="H15" s="25">
        <v>0.09275775636383891</v>
      </c>
      <c r="I15" s="58">
        <v>0.06257650433765959</v>
      </c>
    </row>
    <row r="16" spans="1:9" ht="12">
      <c r="A16" s="51">
        <v>2014</v>
      </c>
      <c r="B16" s="35">
        <v>7360</v>
      </c>
      <c r="C16" s="10">
        <v>565</v>
      </c>
      <c r="D16" s="18">
        <v>4599</v>
      </c>
      <c r="E16" s="53">
        <v>12524</v>
      </c>
      <c r="F16" s="23">
        <v>0.03722412742011574</v>
      </c>
      <c r="G16" s="24">
        <v>0.04149925340296763</v>
      </c>
      <c r="H16" s="25">
        <v>0.07468995797444435</v>
      </c>
      <c r="I16" s="58">
        <v>0.05029995071887799</v>
      </c>
    </row>
    <row r="17" spans="1:9" ht="12">
      <c r="A17" s="52">
        <v>2015</v>
      </c>
      <c r="B17" s="54">
        <v>6872</v>
      </c>
      <c r="C17" s="55">
        <v>557</v>
      </c>
      <c r="D17" s="56">
        <v>3952</v>
      </c>
      <c r="E17" s="57">
        <v>11381</v>
      </c>
      <c r="F17" s="59">
        <v>0.03235130794160255</v>
      </c>
      <c r="G17" s="60">
        <v>0.031487490240740344</v>
      </c>
      <c r="H17" s="61">
        <v>0.05875391121651232</v>
      </c>
      <c r="I17" s="62">
        <v>0.04113443041312495</v>
      </c>
    </row>
  </sheetData>
  <mergeCells count="1"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6"/>
  <dimension ref="A1:A1"/>
  <sheetViews>
    <sheetView workbookViewId="0" topLeftCell="A1">
      <selection activeCell="B4" sqref="B4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A1"/>
  <sheetViews>
    <sheetView tabSelected="1" workbookViewId="0" topLeftCell="A1">
      <selection activeCell="J42" sqref="J42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63"/>
  <sheetViews>
    <sheetView workbookViewId="0" topLeftCell="A1">
      <pane xSplit="2" ySplit="2" topLeftCell="C3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70" sqref="J370"/>
    </sheetView>
  </sheetViews>
  <sheetFormatPr defaultColWidth="9.140625" defaultRowHeight="12"/>
  <cols>
    <col min="1" max="1" width="9.140625" style="7" customWidth="1"/>
    <col min="2" max="2" width="28.28125" style="1" customWidth="1"/>
    <col min="3" max="17" width="11.7109375" style="1" customWidth="1"/>
    <col min="18" max="16384" width="9.140625" style="1" customWidth="1"/>
  </cols>
  <sheetData>
    <row r="1" ht="12">
      <c r="A1" s="7" t="s">
        <v>12</v>
      </c>
    </row>
    <row r="2" spans="1:18" s="7" customFormat="1" ht="12">
      <c r="A2" s="13" t="s">
        <v>33</v>
      </c>
      <c r="B2" s="44"/>
      <c r="C2" s="29">
        <v>2001</v>
      </c>
      <c r="D2" s="15">
        <v>2002</v>
      </c>
      <c r="E2" s="14">
        <v>2003</v>
      </c>
      <c r="F2" s="14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6">
        <v>2014</v>
      </c>
      <c r="Q2" s="16">
        <v>2015</v>
      </c>
      <c r="R2" s="30"/>
    </row>
    <row r="3" spans="1:18" ht="12">
      <c r="A3" s="8" t="s">
        <v>13</v>
      </c>
      <c r="B3" s="38" t="s">
        <v>1</v>
      </c>
      <c r="C3" s="31">
        <v>133500</v>
      </c>
      <c r="D3" s="2">
        <v>150578</v>
      </c>
      <c r="E3" s="10">
        <v>168035</v>
      </c>
      <c r="F3" s="10">
        <v>176908</v>
      </c>
      <c r="G3" s="10">
        <v>170568</v>
      </c>
      <c r="H3" s="10">
        <v>160484</v>
      </c>
      <c r="I3" s="10">
        <v>141077</v>
      </c>
      <c r="J3" s="10">
        <v>133406</v>
      </c>
      <c r="K3" s="10">
        <v>151298</v>
      </c>
      <c r="L3" s="10">
        <v>145360</v>
      </c>
      <c r="M3" s="10">
        <v>142382</v>
      </c>
      <c r="N3" s="10">
        <v>146940</v>
      </c>
      <c r="O3" s="10">
        <v>160528</v>
      </c>
      <c r="P3" s="18">
        <v>151342</v>
      </c>
      <c r="Q3" s="18">
        <v>141792</v>
      </c>
      <c r="R3" s="32"/>
    </row>
    <row r="4" spans="1:18" ht="12">
      <c r="A4" s="8"/>
      <c r="B4" s="38" t="s">
        <v>2</v>
      </c>
      <c r="C4" s="31">
        <v>32875</v>
      </c>
      <c r="D4" s="2">
        <v>33875</v>
      </c>
      <c r="E4" s="10">
        <v>34709</v>
      </c>
      <c r="F4" s="10">
        <v>34241</v>
      </c>
      <c r="G4" s="10">
        <v>36528</v>
      </c>
      <c r="H4" s="10">
        <v>38662</v>
      </c>
      <c r="I4" s="10">
        <v>37022</v>
      </c>
      <c r="J4" s="10">
        <v>32396</v>
      </c>
      <c r="K4" s="10">
        <v>33082</v>
      </c>
      <c r="L4" s="10">
        <v>33767</v>
      </c>
      <c r="M4" s="10">
        <v>35738</v>
      </c>
      <c r="N4" s="10">
        <v>36349</v>
      </c>
      <c r="O4" s="10">
        <v>36394</v>
      </c>
      <c r="P4" s="18">
        <v>32962</v>
      </c>
      <c r="Q4" s="18">
        <v>28043</v>
      </c>
      <c r="R4" s="32"/>
    </row>
    <row r="5" spans="1:18" ht="12">
      <c r="A5" s="8"/>
      <c r="B5" s="38" t="s">
        <v>3</v>
      </c>
      <c r="C5" s="31">
        <v>87496</v>
      </c>
      <c r="D5" s="2">
        <v>86748</v>
      </c>
      <c r="E5" s="10">
        <v>82132</v>
      </c>
      <c r="F5" s="10">
        <v>75172</v>
      </c>
      <c r="G5" s="10">
        <v>68386</v>
      </c>
      <c r="H5" s="10">
        <v>64897</v>
      </c>
      <c r="I5" s="10">
        <v>59791</v>
      </c>
      <c r="J5" s="10">
        <v>53991</v>
      </c>
      <c r="K5" s="10">
        <v>51224</v>
      </c>
      <c r="L5" s="10">
        <v>47755</v>
      </c>
      <c r="M5" s="10">
        <v>44354</v>
      </c>
      <c r="N5" s="10">
        <v>42413</v>
      </c>
      <c r="O5" s="10">
        <v>34657</v>
      </c>
      <c r="P5" s="18">
        <v>27552</v>
      </c>
      <c r="Q5" s="18">
        <v>22954</v>
      </c>
      <c r="R5" s="32"/>
    </row>
    <row r="6" spans="1:18" ht="12">
      <c r="A6" s="8"/>
      <c r="B6" s="38" t="s">
        <v>4</v>
      </c>
      <c r="C6" s="31">
        <v>28407</v>
      </c>
      <c r="D6" s="2">
        <v>28753</v>
      </c>
      <c r="E6" s="10">
        <v>30076</v>
      </c>
      <c r="F6" s="10">
        <v>19285</v>
      </c>
      <c r="G6" s="10">
        <v>21376</v>
      </c>
      <c r="H6" s="10">
        <v>22048</v>
      </c>
      <c r="I6" s="10">
        <v>21494</v>
      </c>
      <c r="J6" s="10">
        <v>19704</v>
      </c>
      <c r="K6" s="10">
        <v>19906</v>
      </c>
      <c r="L6" s="10">
        <v>20070</v>
      </c>
      <c r="M6" s="10">
        <v>20312</v>
      </c>
      <c r="N6" s="10">
        <v>22166</v>
      </c>
      <c r="O6" s="10">
        <v>22158</v>
      </c>
      <c r="P6" s="18">
        <v>20848</v>
      </c>
      <c r="Q6" s="18">
        <v>17549</v>
      </c>
      <c r="R6" s="32"/>
    </row>
    <row r="7" spans="1:18" ht="12">
      <c r="A7" s="8"/>
      <c r="B7" s="38" t="s">
        <v>5</v>
      </c>
      <c r="C7" s="31">
        <v>113150</v>
      </c>
      <c r="D7" s="2">
        <v>94468</v>
      </c>
      <c r="E7" s="10">
        <v>75252</v>
      </c>
      <c r="F7" s="10">
        <v>66938</v>
      </c>
      <c r="G7" s="10">
        <v>68229</v>
      </c>
      <c r="H7" s="10">
        <v>83658</v>
      </c>
      <c r="I7" s="10">
        <v>81314</v>
      </c>
      <c r="J7" s="10">
        <v>99296</v>
      </c>
      <c r="K7" s="10">
        <v>102505</v>
      </c>
      <c r="L7" s="10">
        <v>86603</v>
      </c>
      <c r="M7" s="10">
        <v>70268</v>
      </c>
      <c r="N7" s="10">
        <v>96731</v>
      </c>
      <c r="O7" s="10">
        <v>84445</v>
      </c>
      <c r="P7" s="18">
        <v>64172</v>
      </c>
      <c r="Q7" s="18">
        <v>60764</v>
      </c>
      <c r="R7" s="32"/>
    </row>
    <row r="8" spans="1:18" ht="12">
      <c r="A8" s="8"/>
      <c r="B8" s="38" t="s">
        <v>6</v>
      </c>
      <c r="C8" s="31">
        <v>71141</v>
      </c>
      <c r="D8" s="2">
        <v>70284</v>
      </c>
      <c r="E8" s="10">
        <v>73046</v>
      </c>
      <c r="F8" s="10">
        <v>73431</v>
      </c>
      <c r="G8" s="10">
        <v>73612</v>
      </c>
      <c r="H8" s="10">
        <v>76523</v>
      </c>
      <c r="I8" s="10">
        <v>77647</v>
      </c>
      <c r="J8" s="10">
        <v>78733</v>
      </c>
      <c r="K8" s="10">
        <v>81449</v>
      </c>
      <c r="L8" s="10">
        <v>82467</v>
      </c>
      <c r="M8" s="10">
        <v>81207</v>
      </c>
      <c r="N8" s="10">
        <v>79193</v>
      </c>
      <c r="O8" s="10">
        <v>77157</v>
      </c>
      <c r="P8" s="18">
        <v>73506</v>
      </c>
      <c r="Q8" s="18">
        <v>70465</v>
      </c>
      <c r="R8" s="32"/>
    </row>
    <row r="9" spans="1:18" ht="12">
      <c r="A9" s="8"/>
      <c r="B9" s="38" t="s">
        <v>7</v>
      </c>
      <c r="C9" s="31">
        <v>847</v>
      </c>
      <c r="D9" s="2">
        <v>834</v>
      </c>
      <c r="E9" s="10">
        <v>661</v>
      </c>
      <c r="F9" s="10">
        <v>577</v>
      </c>
      <c r="G9" s="10">
        <v>520</v>
      </c>
      <c r="H9" s="10">
        <v>493</v>
      </c>
      <c r="I9" s="10">
        <v>458</v>
      </c>
      <c r="J9" s="10">
        <v>399</v>
      </c>
      <c r="K9" s="10">
        <v>381</v>
      </c>
      <c r="L9" s="10">
        <v>461</v>
      </c>
      <c r="M9" s="10">
        <v>490</v>
      </c>
      <c r="N9" s="10">
        <v>510</v>
      </c>
      <c r="O9" s="10">
        <v>352</v>
      </c>
      <c r="P9" s="18">
        <v>217</v>
      </c>
      <c r="Q9" s="18">
        <v>128</v>
      </c>
      <c r="R9" s="32"/>
    </row>
    <row r="10" spans="1:18" ht="12">
      <c r="A10" s="8"/>
      <c r="B10" s="38" t="s">
        <v>8</v>
      </c>
      <c r="C10" s="31">
        <v>20984</v>
      </c>
      <c r="D10" s="2">
        <v>11369</v>
      </c>
      <c r="E10" s="10">
        <v>9935</v>
      </c>
      <c r="F10" s="10">
        <v>10064</v>
      </c>
      <c r="G10" s="10">
        <v>10394</v>
      </c>
      <c r="H10" s="10">
        <v>10383</v>
      </c>
      <c r="I10" s="10">
        <v>10464</v>
      </c>
      <c r="J10" s="10">
        <v>10284</v>
      </c>
      <c r="K10" s="10">
        <v>9950</v>
      </c>
      <c r="L10" s="10">
        <v>10067</v>
      </c>
      <c r="M10" s="10">
        <v>9827</v>
      </c>
      <c r="N10" s="10">
        <v>10233</v>
      </c>
      <c r="O10" s="10">
        <v>9915</v>
      </c>
      <c r="P10" s="18">
        <v>9936</v>
      </c>
      <c r="Q10" s="18">
        <v>9757</v>
      </c>
      <c r="R10" s="32"/>
    </row>
    <row r="11" spans="1:18" ht="12">
      <c r="A11" s="8"/>
      <c r="B11" s="38" t="s">
        <v>9</v>
      </c>
      <c r="C11" s="31">
        <v>60998</v>
      </c>
      <c r="D11" s="2">
        <v>59289</v>
      </c>
      <c r="E11" s="10">
        <v>60063</v>
      </c>
      <c r="F11" s="10">
        <v>59974</v>
      </c>
      <c r="G11" s="10">
        <v>60702</v>
      </c>
      <c r="H11" s="10">
        <v>60849</v>
      </c>
      <c r="I11" s="10">
        <v>63404</v>
      </c>
      <c r="J11" s="10">
        <v>67193</v>
      </c>
      <c r="K11" s="10">
        <v>74648</v>
      </c>
      <c r="L11" s="10">
        <v>78187</v>
      </c>
      <c r="M11" s="10">
        <v>79583</v>
      </c>
      <c r="N11" s="10">
        <v>80464</v>
      </c>
      <c r="O11" s="10">
        <v>83778</v>
      </c>
      <c r="P11" s="18">
        <v>88269</v>
      </c>
      <c r="Q11" s="18">
        <v>90768</v>
      </c>
      <c r="R11" s="32"/>
    </row>
    <row r="12" spans="1:18" ht="12">
      <c r="A12" s="8"/>
      <c r="B12" s="38" t="s">
        <v>10</v>
      </c>
      <c r="C12" s="31"/>
      <c r="D12" s="2">
        <v>8020</v>
      </c>
      <c r="E12" s="10">
        <v>8753</v>
      </c>
      <c r="F12" s="10">
        <v>8728</v>
      </c>
      <c r="G12" s="10">
        <v>8350</v>
      </c>
      <c r="H12" s="10">
        <v>7768</v>
      </c>
      <c r="I12" s="10">
        <v>7305</v>
      </c>
      <c r="J12" s="10">
        <v>6233</v>
      </c>
      <c r="K12" s="10">
        <v>5761</v>
      </c>
      <c r="L12" s="10">
        <v>5193</v>
      </c>
      <c r="M12" s="10">
        <v>4799</v>
      </c>
      <c r="N12" s="10">
        <v>3992</v>
      </c>
      <c r="O12" s="10">
        <v>3630</v>
      </c>
      <c r="P12" s="18">
        <v>3785</v>
      </c>
      <c r="Q12" s="18">
        <v>2834</v>
      </c>
      <c r="R12" s="32"/>
    </row>
    <row r="13" spans="1:18" ht="12">
      <c r="A13" s="8"/>
      <c r="B13" s="38" t="s">
        <v>11</v>
      </c>
      <c r="C13" s="31"/>
      <c r="D13" s="2">
        <v>20748</v>
      </c>
      <c r="E13" s="10">
        <v>35803</v>
      </c>
      <c r="F13" s="10">
        <v>48260</v>
      </c>
      <c r="G13" s="10">
        <v>59040</v>
      </c>
      <c r="H13" s="10">
        <v>68055</v>
      </c>
      <c r="I13" s="10">
        <v>74362</v>
      </c>
      <c r="J13" s="10">
        <v>78947</v>
      </c>
      <c r="K13" s="10">
        <v>86672</v>
      </c>
      <c r="L13" s="10">
        <v>89283</v>
      </c>
      <c r="M13" s="10">
        <v>93454</v>
      </c>
      <c r="N13" s="10">
        <v>90924</v>
      </c>
      <c r="O13" s="10">
        <v>90638</v>
      </c>
      <c r="P13" s="18">
        <v>101397</v>
      </c>
      <c r="Q13" s="18">
        <v>97941</v>
      </c>
      <c r="R13" s="32"/>
    </row>
    <row r="14" spans="1:18" s="7" customFormat="1" ht="12.75">
      <c r="A14" s="4"/>
      <c r="B14" s="39" t="s">
        <v>12</v>
      </c>
      <c r="C14" s="33">
        <v>549398</v>
      </c>
      <c r="D14" s="5">
        <v>564966</v>
      </c>
      <c r="E14" s="15">
        <v>578465</v>
      </c>
      <c r="F14" s="15">
        <v>573578</v>
      </c>
      <c r="G14" s="15">
        <v>577705</v>
      </c>
      <c r="H14" s="15">
        <v>593820</v>
      </c>
      <c r="I14" s="15">
        <v>574338</v>
      </c>
      <c r="J14" s="15">
        <v>580582</v>
      </c>
      <c r="K14" s="15">
        <v>616876</v>
      </c>
      <c r="L14" s="15">
        <v>599213</v>
      </c>
      <c r="M14" s="15">
        <v>582414</v>
      </c>
      <c r="N14" s="15">
        <v>609915</v>
      </c>
      <c r="O14" s="15">
        <v>603652</v>
      </c>
      <c r="P14" s="17">
        <v>573986</v>
      </c>
      <c r="Q14" s="17">
        <v>542995</v>
      </c>
      <c r="R14" s="34"/>
    </row>
    <row r="15" spans="1:18" ht="12">
      <c r="A15" s="8" t="s">
        <v>14</v>
      </c>
      <c r="B15" s="38" t="s">
        <v>1</v>
      </c>
      <c r="C15" s="31">
        <v>173505</v>
      </c>
      <c r="D15" s="10">
        <v>185664</v>
      </c>
      <c r="E15" s="10">
        <v>203355</v>
      </c>
      <c r="F15" s="10">
        <v>210925</v>
      </c>
      <c r="G15" s="10">
        <v>213108</v>
      </c>
      <c r="H15" s="10">
        <v>208440</v>
      </c>
      <c r="I15" s="10">
        <v>198428</v>
      </c>
      <c r="J15" s="10">
        <v>187619</v>
      </c>
      <c r="K15" s="10">
        <v>193006</v>
      </c>
      <c r="L15" s="10">
        <v>187522</v>
      </c>
      <c r="M15" s="10">
        <v>185639</v>
      </c>
      <c r="N15" s="10">
        <v>187872</v>
      </c>
      <c r="O15" s="10">
        <v>192257</v>
      </c>
      <c r="P15" s="18">
        <v>178461</v>
      </c>
      <c r="Q15" s="18">
        <v>150459</v>
      </c>
      <c r="R15" s="32"/>
    </row>
    <row r="16" spans="1:18" ht="12">
      <c r="A16" s="8"/>
      <c r="B16" s="38" t="s">
        <v>2</v>
      </c>
      <c r="C16" s="31">
        <v>23375</v>
      </c>
      <c r="D16" s="10">
        <v>23832</v>
      </c>
      <c r="E16" s="10">
        <v>24084</v>
      </c>
      <c r="F16" s="10">
        <v>24586</v>
      </c>
      <c r="G16" s="10">
        <v>25702</v>
      </c>
      <c r="H16" s="10">
        <v>27816</v>
      </c>
      <c r="I16" s="10">
        <v>28029</v>
      </c>
      <c r="J16" s="10">
        <v>26049</v>
      </c>
      <c r="K16" s="10">
        <v>25896</v>
      </c>
      <c r="L16" s="10">
        <v>26840</v>
      </c>
      <c r="M16" s="10">
        <v>29138</v>
      </c>
      <c r="N16" s="10">
        <v>30224</v>
      </c>
      <c r="O16" s="10">
        <v>29647</v>
      </c>
      <c r="P16" s="18">
        <v>25825</v>
      </c>
      <c r="Q16" s="18">
        <v>22282</v>
      </c>
      <c r="R16" s="32"/>
    </row>
    <row r="17" spans="1:18" ht="12">
      <c r="A17" s="8"/>
      <c r="B17" s="38" t="s">
        <v>3</v>
      </c>
      <c r="C17" s="31">
        <v>46763</v>
      </c>
      <c r="D17" s="10">
        <v>48031</v>
      </c>
      <c r="E17" s="10">
        <v>45790</v>
      </c>
      <c r="F17" s="10">
        <v>42565</v>
      </c>
      <c r="G17" s="10">
        <v>39377</v>
      </c>
      <c r="H17" s="10">
        <v>37616</v>
      </c>
      <c r="I17" s="10">
        <v>35216</v>
      </c>
      <c r="J17" s="10">
        <v>33740</v>
      </c>
      <c r="K17" s="10">
        <v>32365</v>
      </c>
      <c r="L17" s="10">
        <v>30591</v>
      </c>
      <c r="M17" s="10">
        <v>28467</v>
      </c>
      <c r="N17" s="10">
        <v>28015</v>
      </c>
      <c r="O17" s="10">
        <v>23403</v>
      </c>
      <c r="P17" s="18">
        <v>19862</v>
      </c>
      <c r="Q17" s="18">
        <v>18833</v>
      </c>
      <c r="R17" s="32"/>
    </row>
    <row r="18" spans="1:18" ht="12">
      <c r="A18" s="8"/>
      <c r="B18" s="38" t="s">
        <v>4</v>
      </c>
      <c r="C18" s="31">
        <v>17000</v>
      </c>
      <c r="D18" s="10">
        <v>17757</v>
      </c>
      <c r="E18" s="10">
        <v>17327</v>
      </c>
      <c r="F18" s="10">
        <v>13335</v>
      </c>
      <c r="G18" s="10">
        <v>16480</v>
      </c>
      <c r="H18" s="10">
        <v>20124</v>
      </c>
      <c r="I18" s="10">
        <v>22044</v>
      </c>
      <c r="J18" s="10">
        <v>20638</v>
      </c>
      <c r="K18" s="10">
        <v>20888</v>
      </c>
      <c r="L18" s="10">
        <v>19199</v>
      </c>
      <c r="M18" s="10">
        <v>20008</v>
      </c>
      <c r="N18" s="10">
        <v>21592</v>
      </c>
      <c r="O18" s="10">
        <v>21464</v>
      </c>
      <c r="P18" s="18">
        <v>20960</v>
      </c>
      <c r="Q18" s="18">
        <v>16508</v>
      </c>
      <c r="R18" s="32"/>
    </row>
    <row r="19" spans="1:18" ht="12">
      <c r="A19" s="8"/>
      <c r="B19" s="38" t="s">
        <v>5</v>
      </c>
      <c r="C19" s="31">
        <v>48863</v>
      </c>
      <c r="D19" s="10">
        <v>43013</v>
      </c>
      <c r="E19" s="10">
        <v>35642</v>
      </c>
      <c r="F19" s="10">
        <v>35190</v>
      </c>
      <c r="G19" s="10">
        <v>38122</v>
      </c>
      <c r="H19" s="10">
        <v>41102</v>
      </c>
      <c r="I19" s="10">
        <v>46051</v>
      </c>
      <c r="J19" s="10">
        <v>49882</v>
      </c>
      <c r="K19" s="10">
        <v>54895</v>
      </c>
      <c r="L19" s="10">
        <v>53156</v>
      </c>
      <c r="M19" s="10">
        <v>42393</v>
      </c>
      <c r="N19" s="10">
        <v>58579</v>
      </c>
      <c r="O19" s="10">
        <v>49144</v>
      </c>
      <c r="P19" s="18">
        <v>35655</v>
      </c>
      <c r="Q19" s="18">
        <v>33501</v>
      </c>
      <c r="R19" s="32"/>
    </row>
    <row r="20" spans="1:18" ht="12">
      <c r="A20" s="8"/>
      <c r="B20" s="38" t="s">
        <v>6</v>
      </c>
      <c r="C20" s="31">
        <v>31217</v>
      </c>
      <c r="D20" s="10">
        <v>30687</v>
      </c>
      <c r="E20" s="10">
        <v>31457</v>
      </c>
      <c r="F20" s="10">
        <v>31171</v>
      </c>
      <c r="G20" s="10">
        <v>30720</v>
      </c>
      <c r="H20" s="10">
        <v>31527</v>
      </c>
      <c r="I20" s="10">
        <v>31611</v>
      </c>
      <c r="J20" s="10">
        <v>31797</v>
      </c>
      <c r="K20" s="10">
        <v>33128</v>
      </c>
      <c r="L20" s="10">
        <v>33079</v>
      </c>
      <c r="M20" s="10">
        <v>31491</v>
      </c>
      <c r="N20" s="10">
        <v>29953</v>
      </c>
      <c r="O20" s="10">
        <v>28534</v>
      </c>
      <c r="P20" s="18">
        <v>27561</v>
      </c>
      <c r="Q20" s="18">
        <v>25394</v>
      </c>
      <c r="R20" s="32"/>
    </row>
    <row r="21" spans="1:18" ht="12">
      <c r="A21" s="8"/>
      <c r="B21" s="38" t="s">
        <v>7</v>
      </c>
      <c r="C21" s="31">
        <v>9</v>
      </c>
      <c r="D21" s="10">
        <v>288</v>
      </c>
      <c r="E21" s="10">
        <v>272</v>
      </c>
      <c r="F21" s="10">
        <v>253</v>
      </c>
      <c r="G21" s="10">
        <v>698</v>
      </c>
      <c r="H21" s="10">
        <v>229</v>
      </c>
      <c r="I21" s="10">
        <v>203</v>
      </c>
      <c r="J21" s="10">
        <v>130</v>
      </c>
      <c r="K21" s="10">
        <v>112</v>
      </c>
      <c r="L21" s="10">
        <v>130</v>
      </c>
      <c r="M21" s="10">
        <v>105</v>
      </c>
      <c r="N21" s="10">
        <v>100</v>
      </c>
      <c r="O21" s="10">
        <v>68</v>
      </c>
      <c r="P21" s="18">
        <v>37</v>
      </c>
      <c r="Q21" s="18">
        <v>19</v>
      </c>
      <c r="R21" s="32"/>
    </row>
    <row r="22" spans="1:18" ht="12">
      <c r="A22" s="8"/>
      <c r="B22" s="38" t="s">
        <v>8</v>
      </c>
      <c r="C22" s="31">
        <v>6960</v>
      </c>
      <c r="D22" s="10">
        <v>3893</v>
      </c>
      <c r="E22" s="10">
        <v>8</v>
      </c>
      <c r="F22" s="10">
        <v>3853</v>
      </c>
      <c r="G22" s="10">
        <v>4080</v>
      </c>
      <c r="H22" s="10">
        <v>3961</v>
      </c>
      <c r="I22" s="10">
        <v>3926</v>
      </c>
      <c r="J22" s="10">
        <v>3490</v>
      </c>
      <c r="K22" s="10">
        <v>3311</v>
      </c>
      <c r="L22" s="10">
        <v>3212</v>
      </c>
      <c r="M22" s="10">
        <v>3322</v>
      </c>
      <c r="N22" s="10">
        <v>3273</v>
      </c>
      <c r="O22" s="10">
        <v>3032</v>
      </c>
      <c r="P22" s="18">
        <v>2841</v>
      </c>
      <c r="Q22" s="18">
        <v>2777</v>
      </c>
      <c r="R22" s="32"/>
    </row>
    <row r="23" spans="1:18" ht="12">
      <c r="A23" s="8"/>
      <c r="B23" s="38" t="s">
        <v>9</v>
      </c>
      <c r="C23" s="31">
        <v>22585</v>
      </c>
      <c r="D23" s="10">
        <v>22009</v>
      </c>
      <c r="E23" s="10">
        <v>22841</v>
      </c>
      <c r="F23" s="10">
        <v>23744</v>
      </c>
      <c r="G23" s="10">
        <v>24660</v>
      </c>
      <c r="H23" s="10">
        <v>26176</v>
      </c>
      <c r="I23" s="10">
        <v>27095</v>
      </c>
      <c r="J23" s="10">
        <v>28114</v>
      </c>
      <c r="K23" s="10">
        <v>31006</v>
      </c>
      <c r="L23" s="10">
        <v>32416</v>
      </c>
      <c r="M23" s="10">
        <v>32276</v>
      </c>
      <c r="N23" s="10">
        <v>30634</v>
      </c>
      <c r="O23" s="10">
        <v>30415</v>
      </c>
      <c r="P23" s="18">
        <v>31413</v>
      </c>
      <c r="Q23" s="18">
        <v>30902</v>
      </c>
      <c r="R23" s="32"/>
    </row>
    <row r="24" spans="1:18" ht="12">
      <c r="A24" s="8"/>
      <c r="B24" s="38" t="s">
        <v>10</v>
      </c>
      <c r="C24" s="31"/>
      <c r="D24" s="10">
        <v>2735</v>
      </c>
      <c r="E24" s="10">
        <v>3162</v>
      </c>
      <c r="F24" s="10">
        <v>3219</v>
      </c>
      <c r="G24" s="10">
        <v>3036</v>
      </c>
      <c r="H24" s="10">
        <v>2920</v>
      </c>
      <c r="I24" s="10">
        <v>2572</v>
      </c>
      <c r="J24" s="10">
        <v>2225</v>
      </c>
      <c r="K24" s="10">
        <v>1981</v>
      </c>
      <c r="L24" s="10">
        <v>1835</v>
      </c>
      <c r="M24" s="10">
        <v>1735</v>
      </c>
      <c r="N24" s="10">
        <v>1364</v>
      </c>
      <c r="O24" s="10">
        <v>1289</v>
      </c>
      <c r="P24" s="18">
        <v>1296</v>
      </c>
      <c r="Q24" s="18">
        <v>889</v>
      </c>
      <c r="R24" s="32"/>
    </row>
    <row r="25" spans="1:18" ht="12">
      <c r="A25" s="8"/>
      <c r="B25" s="38" t="s">
        <v>11</v>
      </c>
      <c r="C25" s="31"/>
      <c r="D25" s="10">
        <v>5348</v>
      </c>
      <c r="E25" s="10">
        <v>10582</v>
      </c>
      <c r="F25" s="10">
        <v>14828</v>
      </c>
      <c r="G25" s="10">
        <v>18418</v>
      </c>
      <c r="H25" s="10">
        <v>21562</v>
      </c>
      <c r="I25" s="10">
        <v>23906</v>
      </c>
      <c r="J25" s="10">
        <v>25684</v>
      </c>
      <c r="K25" s="10">
        <v>29603</v>
      </c>
      <c r="L25" s="10">
        <v>29443</v>
      </c>
      <c r="M25" s="10">
        <v>30763</v>
      </c>
      <c r="N25" s="10">
        <v>29821</v>
      </c>
      <c r="O25" s="10">
        <v>29534</v>
      </c>
      <c r="P25" s="18">
        <v>31830</v>
      </c>
      <c r="Q25" s="18">
        <v>29813</v>
      </c>
      <c r="R25" s="32"/>
    </row>
    <row r="26" spans="1:18" s="7" customFormat="1" ht="12.75">
      <c r="A26" s="4"/>
      <c r="B26" s="39" t="s">
        <v>12</v>
      </c>
      <c r="C26" s="33">
        <v>370277</v>
      </c>
      <c r="D26" s="15">
        <v>383257</v>
      </c>
      <c r="E26" s="15">
        <v>394520</v>
      </c>
      <c r="F26" s="15">
        <v>403669</v>
      </c>
      <c r="G26" s="15">
        <v>414401</v>
      </c>
      <c r="H26" s="15">
        <v>421473</v>
      </c>
      <c r="I26" s="15">
        <v>419081</v>
      </c>
      <c r="J26" s="15">
        <v>409368</v>
      </c>
      <c r="K26" s="15">
        <v>426191</v>
      </c>
      <c r="L26" s="15">
        <v>417423</v>
      </c>
      <c r="M26" s="15">
        <v>405337</v>
      </c>
      <c r="N26" s="15">
        <v>421427</v>
      </c>
      <c r="O26" s="15">
        <v>408787</v>
      </c>
      <c r="P26" s="17">
        <v>375741</v>
      </c>
      <c r="Q26" s="17">
        <v>331377</v>
      </c>
      <c r="R26" s="34"/>
    </row>
    <row r="27" spans="1:18" ht="12">
      <c r="A27" s="8" t="s">
        <v>15</v>
      </c>
      <c r="B27" s="38" t="s">
        <v>1</v>
      </c>
      <c r="C27" s="31">
        <v>52812</v>
      </c>
      <c r="D27" s="10">
        <v>59993</v>
      </c>
      <c r="E27" s="10">
        <v>65955</v>
      </c>
      <c r="F27" s="10">
        <v>67559</v>
      </c>
      <c r="G27" s="10">
        <v>69119</v>
      </c>
      <c r="H27" s="10">
        <v>70441</v>
      </c>
      <c r="I27" s="10">
        <v>68414</v>
      </c>
      <c r="J27" s="10">
        <v>65582</v>
      </c>
      <c r="K27" s="10">
        <v>68835</v>
      </c>
      <c r="L27" s="10">
        <v>72430</v>
      </c>
      <c r="M27" s="10">
        <v>72631</v>
      </c>
      <c r="N27" s="10">
        <v>74982</v>
      </c>
      <c r="O27" s="10">
        <v>76564</v>
      </c>
      <c r="P27" s="18">
        <v>71011</v>
      </c>
      <c r="Q27" s="18">
        <v>60017</v>
      </c>
      <c r="R27" s="32"/>
    </row>
    <row r="28" spans="1:18" ht="12">
      <c r="A28" s="8"/>
      <c r="B28" s="38" t="s">
        <v>2</v>
      </c>
      <c r="C28" s="31">
        <v>7426</v>
      </c>
      <c r="D28" s="10">
        <v>7889</v>
      </c>
      <c r="E28" s="10">
        <v>8374</v>
      </c>
      <c r="F28" s="10">
        <v>8670</v>
      </c>
      <c r="G28" s="10">
        <v>9007</v>
      </c>
      <c r="H28" s="10">
        <v>9325</v>
      </c>
      <c r="I28" s="10">
        <v>9299</v>
      </c>
      <c r="J28" s="10">
        <v>8599</v>
      </c>
      <c r="K28" s="10">
        <v>8623</v>
      </c>
      <c r="L28" s="10">
        <v>9038</v>
      </c>
      <c r="M28" s="10">
        <v>9751</v>
      </c>
      <c r="N28" s="10">
        <v>10195</v>
      </c>
      <c r="O28" s="10">
        <v>10613</v>
      </c>
      <c r="P28" s="18">
        <v>9894</v>
      </c>
      <c r="Q28" s="18">
        <v>8814</v>
      </c>
      <c r="R28" s="32"/>
    </row>
    <row r="29" spans="1:18" ht="12">
      <c r="A29" s="8"/>
      <c r="B29" s="38" t="s">
        <v>3</v>
      </c>
      <c r="C29" s="31">
        <v>15945</v>
      </c>
      <c r="D29" s="10">
        <v>15873</v>
      </c>
      <c r="E29" s="10">
        <v>14999</v>
      </c>
      <c r="F29" s="10">
        <v>13641</v>
      </c>
      <c r="G29" s="10">
        <v>12334</v>
      </c>
      <c r="H29" s="10">
        <v>11471</v>
      </c>
      <c r="I29" s="10">
        <v>10771</v>
      </c>
      <c r="J29" s="10">
        <v>10239</v>
      </c>
      <c r="K29" s="10">
        <v>9771</v>
      </c>
      <c r="L29" s="10">
        <v>9154</v>
      </c>
      <c r="M29" s="10">
        <v>8402</v>
      </c>
      <c r="N29" s="10">
        <v>8281</v>
      </c>
      <c r="O29" s="10">
        <v>7156</v>
      </c>
      <c r="P29" s="18">
        <v>6143</v>
      </c>
      <c r="Q29" s="18">
        <v>6523</v>
      </c>
      <c r="R29" s="32"/>
    </row>
    <row r="30" spans="1:18" ht="12">
      <c r="A30" s="8"/>
      <c r="B30" s="38" t="s">
        <v>4</v>
      </c>
      <c r="C30" s="31">
        <v>2461</v>
      </c>
      <c r="D30" s="10">
        <v>2766</v>
      </c>
      <c r="E30" s="10">
        <v>2791</v>
      </c>
      <c r="F30" s="10">
        <v>3059</v>
      </c>
      <c r="G30" s="10">
        <v>3380</v>
      </c>
      <c r="H30" s="10">
        <v>3988</v>
      </c>
      <c r="I30" s="10">
        <v>4716</v>
      </c>
      <c r="J30" s="10">
        <v>3843</v>
      </c>
      <c r="K30" s="10">
        <v>3821</v>
      </c>
      <c r="L30" s="10">
        <v>4085</v>
      </c>
      <c r="M30" s="10">
        <v>4197</v>
      </c>
      <c r="N30" s="10">
        <v>4884</v>
      </c>
      <c r="O30" s="10">
        <v>4895</v>
      </c>
      <c r="P30" s="18">
        <v>5115</v>
      </c>
      <c r="Q30" s="18">
        <v>3685</v>
      </c>
      <c r="R30" s="32"/>
    </row>
    <row r="31" spans="1:18" ht="12">
      <c r="A31" s="8"/>
      <c r="B31" s="38" t="s">
        <v>5</v>
      </c>
      <c r="C31" s="31">
        <v>4937</v>
      </c>
      <c r="D31" s="10">
        <v>4190</v>
      </c>
      <c r="E31" s="10">
        <v>3783</v>
      </c>
      <c r="F31" s="10">
        <v>3935</v>
      </c>
      <c r="G31" s="10">
        <v>4230</v>
      </c>
      <c r="H31" s="10">
        <v>4855</v>
      </c>
      <c r="I31" s="10">
        <v>4909</v>
      </c>
      <c r="J31" s="10">
        <v>4769</v>
      </c>
      <c r="K31" s="10">
        <v>6053</v>
      </c>
      <c r="L31" s="10">
        <v>6406</v>
      </c>
      <c r="M31" s="10">
        <v>5959</v>
      </c>
      <c r="N31" s="10">
        <v>6661</v>
      </c>
      <c r="O31" s="10">
        <v>6064</v>
      </c>
      <c r="P31" s="18">
        <v>4506</v>
      </c>
      <c r="Q31" s="18">
        <v>5924</v>
      </c>
      <c r="R31" s="32"/>
    </row>
    <row r="32" spans="1:18" ht="12">
      <c r="A32" s="8"/>
      <c r="B32" s="38" t="s">
        <v>6</v>
      </c>
      <c r="C32" s="31">
        <v>4989</v>
      </c>
      <c r="D32" s="10">
        <v>4604</v>
      </c>
      <c r="E32" s="10">
        <v>4632</v>
      </c>
      <c r="F32" s="10">
        <v>4519</v>
      </c>
      <c r="G32" s="10">
        <v>4309</v>
      </c>
      <c r="H32" s="10">
        <v>4521</v>
      </c>
      <c r="I32" s="10">
        <v>4476</v>
      </c>
      <c r="J32" s="10">
        <v>4344</v>
      </c>
      <c r="K32" s="10">
        <v>4440</v>
      </c>
      <c r="L32" s="10">
        <v>4310</v>
      </c>
      <c r="M32" s="10">
        <v>4080</v>
      </c>
      <c r="N32" s="10">
        <v>3782</v>
      </c>
      <c r="O32" s="10">
        <v>3480</v>
      </c>
      <c r="P32" s="18">
        <v>3210</v>
      </c>
      <c r="Q32" s="18">
        <v>2773</v>
      </c>
      <c r="R32" s="32"/>
    </row>
    <row r="33" spans="1:18" ht="12">
      <c r="A33" s="8"/>
      <c r="B33" s="38" t="s">
        <v>7</v>
      </c>
      <c r="C33" s="31">
        <v>52</v>
      </c>
      <c r="D33" s="10">
        <v>40</v>
      </c>
      <c r="E33" s="10">
        <v>41</v>
      </c>
      <c r="F33" s="10">
        <v>34</v>
      </c>
      <c r="G33" s="10">
        <v>39</v>
      </c>
      <c r="H33" s="10">
        <v>29</v>
      </c>
      <c r="I33" s="10">
        <v>27</v>
      </c>
      <c r="J33" s="10">
        <v>18</v>
      </c>
      <c r="K33" s="10">
        <v>22</v>
      </c>
      <c r="L33" s="10">
        <v>22</v>
      </c>
      <c r="M33" s="10">
        <v>19</v>
      </c>
      <c r="N33" s="10">
        <v>13</v>
      </c>
      <c r="O33" s="10">
        <v>10</v>
      </c>
      <c r="P33" s="18">
        <v>6</v>
      </c>
      <c r="Q33" s="18">
        <v>2</v>
      </c>
      <c r="R33" s="32"/>
    </row>
    <row r="34" spans="1:18" ht="12">
      <c r="A34" s="8"/>
      <c r="B34" s="38" t="s">
        <v>8</v>
      </c>
      <c r="C34" s="31">
        <v>1593</v>
      </c>
      <c r="D34" s="10">
        <v>857</v>
      </c>
      <c r="E34" s="10">
        <v>856</v>
      </c>
      <c r="F34" s="10">
        <v>810</v>
      </c>
      <c r="G34" s="10">
        <v>903</v>
      </c>
      <c r="H34" s="10">
        <v>996</v>
      </c>
      <c r="I34" s="10">
        <v>1062</v>
      </c>
      <c r="J34" s="10">
        <v>1135</v>
      </c>
      <c r="K34" s="10">
        <v>1230</v>
      </c>
      <c r="L34" s="10">
        <v>1356</v>
      </c>
      <c r="M34" s="10">
        <v>1406</v>
      </c>
      <c r="N34" s="10">
        <v>1397</v>
      </c>
      <c r="O34" s="10">
        <v>1519</v>
      </c>
      <c r="P34" s="18">
        <v>1549</v>
      </c>
      <c r="Q34" s="18">
        <v>1490</v>
      </c>
      <c r="R34" s="32"/>
    </row>
    <row r="35" spans="1:18" ht="12">
      <c r="A35" s="8"/>
      <c r="B35" s="38" t="s">
        <v>9</v>
      </c>
      <c r="C35" s="31">
        <v>3204</v>
      </c>
      <c r="D35" s="10">
        <v>3080</v>
      </c>
      <c r="E35" s="10">
        <v>3127</v>
      </c>
      <c r="F35" s="10">
        <v>3212</v>
      </c>
      <c r="G35" s="10">
        <v>3344</v>
      </c>
      <c r="H35" s="10">
        <v>3626</v>
      </c>
      <c r="I35" s="10">
        <v>3883</v>
      </c>
      <c r="J35" s="10">
        <v>3954</v>
      </c>
      <c r="K35" s="10">
        <v>4638</v>
      </c>
      <c r="L35" s="10">
        <v>4917</v>
      </c>
      <c r="M35" s="10">
        <v>4948</v>
      </c>
      <c r="N35" s="10">
        <v>4802</v>
      </c>
      <c r="O35" s="10">
        <v>4879</v>
      </c>
      <c r="P35" s="18">
        <v>4998</v>
      </c>
      <c r="Q35" s="18">
        <v>5095</v>
      </c>
      <c r="R35" s="32"/>
    </row>
    <row r="36" spans="1:18" ht="12">
      <c r="A36" s="8"/>
      <c r="B36" s="38" t="s">
        <v>10</v>
      </c>
      <c r="C36" s="31"/>
      <c r="D36" s="10">
        <v>882</v>
      </c>
      <c r="E36" s="10">
        <v>988</v>
      </c>
      <c r="F36" s="10">
        <v>1017</v>
      </c>
      <c r="G36" s="10">
        <v>1039</v>
      </c>
      <c r="H36" s="10">
        <v>1045</v>
      </c>
      <c r="I36" s="10">
        <v>982</v>
      </c>
      <c r="J36" s="10">
        <v>940</v>
      </c>
      <c r="K36" s="10">
        <v>914</v>
      </c>
      <c r="L36" s="10">
        <v>915</v>
      </c>
      <c r="M36" s="10">
        <v>894</v>
      </c>
      <c r="N36" s="10">
        <v>818</v>
      </c>
      <c r="O36" s="10">
        <v>795</v>
      </c>
      <c r="P36" s="18">
        <v>772</v>
      </c>
      <c r="Q36" s="18">
        <v>572</v>
      </c>
      <c r="R36" s="32"/>
    </row>
    <row r="37" spans="1:18" ht="12">
      <c r="A37" s="8"/>
      <c r="B37" s="38" t="s">
        <v>11</v>
      </c>
      <c r="C37" s="31"/>
      <c r="D37" s="10">
        <v>1241</v>
      </c>
      <c r="E37" s="10">
        <v>2291</v>
      </c>
      <c r="F37" s="10">
        <v>3168</v>
      </c>
      <c r="G37" s="10">
        <v>3800</v>
      </c>
      <c r="H37" s="10">
        <v>4485</v>
      </c>
      <c r="I37" s="10">
        <v>4955</v>
      </c>
      <c r="J37" s="10">
        <v>5200</v>
      </c>
      <c r="K37" s="10">
        <v>5754</v>
      </c>
      <c r="L37" s="10">
        <v>5890</v>
      </c>
      <c r="M37" s="10">
        <v>6032</v>
      </c>
      <c r="N37" s="10">
        <v>5791</v>
      </c>
      <c r="O37" s="10">
        <v>5668</v>
      </c>
      <c r="P37" s="18">
        <v>5949</v>
      </c>
      <c r="Q37" s="18">
        <v>5658</v>
      </c>
      <c r="R37" s="32"/>
    </row>
    <row r="38" spans="1:18" s="7" customFormat="1" ht="12.75">
      <c r="A38" s="4"/>
      <c r="B38" s="39" t="s">
        <v>12</v>
      </c>
      <c r="C38" s="33">
        <v>93419</v>
      </c>
      <c r="D38" s="15">
        <v>101415</v>
      </c>
      <c r="E38" s="15">
        <v>107837</v>
      </c>
      <c r="F38" s="15">
        <v>109624</v>
      </c>
      <c r="G38" s="15">
        <v>111504</v>
      </c>
      <c r="H38" s="15">
        <v>114782</v>
      </c>
      <c r="I38" s="15">
        <v>113494</v>
      </c>
      <c r="J38" s="15">
        <v>108623</v>
      </c>
      <c r="K38" s="15">
        <v>114101</v>
      </c>
      <c r="L38" s="15">
        <v>118523</v>
      </c>
      <c r="M38" s="15">
        <v>118319</v>
      </c>
      <c r="N38" s="15">
        <v>121606</v>
      </c>
      <c r="O38" s="15">
        <v>121643</v>
      </c>
      <c r="P38" s="17">
        <v>113153</v>
      </c>
      <c r="Q38" s="17">
        <v>100553</v>
      </c>
      <c r="R38" s="34"/>
    </row>
    <row r="39" spans="1:18" ht="12">
      <c r="A39" s="8" t="s">
        <v>0</v>
      </c>
      <c r="B39" s="38" t="s">
        <v>1</v>
      </c>
      <c r="C39" s="31">
        <v>359817</v>
      </c>
      <c r="D39" s="10">
        <v>396235</v>
      </c>
      <c r="E39" s="10">
        <v>437345</v>
      </c>
      <c r="F39" s="10">
        <v>455392</v>
      </c>
      <c r="G39" s="10">
        <v>452795</v>
      </c>
      <c r="H39" s="10">
        <v>439365</v>
      </c>
      <c r="I39" s="10">
        <v>407919</v>
      </c>
      <c r="J39" s="10">
        <v>386607</v>
      </c>
      <c r="K39" s="10">
        <v>413139</v>
      </c>
      <c r="L39" s="10">
        <v>405312</v>
      </c>
      <c r="M39" s="10">
        <v>400652</v>
      </c>
      <c r="N39" s="10">
        <v>409794</v>
      </c>
      <c r="O39" s="10">
        <v>429349</v>
      </c>
      <c r="P39" s="18">
        <v>400814</v>
      </c>
      <c r="Q39" s="18">
        <v>352268</v>
      </c>
      <c r="R39" s="32"/>
    </row>
    <row r="40" spans="1:18" ht="12">
      <c r="A40" s="8"/>
      <c r="B40" s="38" t="s">
        <v>2</v>
      </c>
      <c r="C40" s="31">
        <v>63676</v>
      </c>
      <c r="D40" s="10">
        <v>58033</v>
      </c>
      <c r="E40" s="10">
        <v>67167</v>
      </c>
      <c r="F40" s="10">
        <v>67497</v>
      </c>
      <c r="G40" s="10">
        <v>71237</v>
      </c>
      <c r="H40" s="10">
        <v>75803</v>
      </c>
      <c r="I40" s="10">
        <v>74350</v>
      </c>
      <c r="J40" s="10">
        <v>67044</v>
      </c>
      <c r="K40" s="10">
        <v>67601</v>
      </c>
      <c r="L40" s="10">
        <v>69645</v>
      </c>
      <c r="M40" s="10">
        <v>74627</v>
      </c>
      <c r="N40" s="10">
        <v>76768</v>
      </c>
      <c r="O40" s="10">
        <v>76654</v>
      </c>
      <c r="P40" s="18">
        <v>68681</v>
      </c>
      <c r="Q40" s="18">
        <v>59139</v>
      </c>
      <c r="R40" s="32"/>
    </row>
    <row r="41" spans="1:18" ht="12">
      <c r="A41" s="8"/>
      <c r="B41" s="38" t="s">
        <v>3</v>
      </c>
      <c r="C41" s="31">
        <v>150204</v>
      </c>
      <c r="D41" s="10">
        <v>150652</v>
      </c>
      <c r="E41" s="10">
        <v>142921</v>
      </c>
      <c r="F41" s="10">
        <v>131378</v>
      </c>
      <c r="G41" s="10">
        <v>120097</v>
      </c>
      <c r="H41" s="10">
        <v>113984</v>
      </c>
      <c r="I41" s="10">
        <v>105778</v>
      </c>
      <c r="J41" s="10">
        <v>97970</v>
      </c>
      <c r="K41" s="10">
        <v>93360</v>
      </c>
      <c r="L41" s="10">
        <v>87500</v>
      </c>
      <c r="M41" s="10">
        <v>81223</v>
      </c>
      <c r="N41" s="10">
        <v>78709</v>
      </c>
      <c r="O41" s="10">
        <v>65216</v>
      </c>
      <c r="P41" s="18">
        <v>53557</v>
      </c>
      <c r="Q41" s="18">
        <v>48310</v>
      </c>
      <c r="R41" s="32"/>
    </row>
    <row r="42" spans="1:18" ht="12">
      <c r="A42" s="8"/>
      <c r="B42" s="38" t="s">
        <v>4</v>
      </c>
      <c r="C42" s="31">
        <v>47868</v>
      </c>
      <c r="D42" s="10">
        <v>49276</v>
      </c>
      <c r="E42" s="10">
        <v>50194</v>
      </c>
      <c r="F42" s="10">
        <v>35679</v>
      </c>
      <c r="G42" s="10">
        <v>41236</v>
      </c>
      <c r="H42" s="10">
        <v>46160</v>
      </c>
      <c r="I42" s="10">
        <v>48254</v>
      </c>
      <c r="J42" s="10">
        <v>44185</v>
      </c>
      <c r="K42" s="10">
        <v>44615</v>
      </c>
      <c r="L42" s="10">
        <v>43354</v>
      </c>
      <c r="M42" s="10">
        <v>44517</v>
      </c>
      <c r="N42" s="10">
        <v>48642</v>
      </c>
      <c r="O42" s="10">
        <v>48517</v>
      </c>
      <c r="P42" s="18">
        <v>46923</v>
      </c>
      <c r="Q42" s="18">
        <v>37742</v>
      </c>
      <c r="R42" s="32"/>
    </row>
    <row r="43" spans="1:18" ht="12">
      <c r="A43" s="8"/>
      <c r="B43" s="38" t="s">
        <v>5</v>
      </c>
      <c r="C43" s="31">
        <v>166950</v>
      </c>
      <c r="D43" s="10">
        <v>141671</v>
      </c>
      <c r="E43" s="10">
        <v>114677</v>
      </c>
      <c r="F43" s="10">
        <v>106063</v>
      </c>
      <c r="G43" s="10">
        <v>110581</v>
      </c>
      <c r="H43" s="10">
        <v>129615</v>
      </c>
      <c r="I43" s="10">
        <v>132274</v>
      </c>
      <c r="J43" s="10">
        <v>153947</v>
      </c>
      <c r="K43" s="10">
        <v>163453</v>
      </c>
      <c r="L43" s="10">
        <v>146165</v>
      </c>
      <c r="M43" s="10">
        <v>118620</v>
      </c>
      <c r="N43" s="10">
        <v>161971</v>
      </c>
      <c r="O43" s="10">
        <v>139653</v>
      </c>
      <c r="P43" s="18">
        <v>104333</v>
      </c>
      <c r="Q43" s="18">
        <v>100189</v>
      </c>
      <c r="R43" s="32"/>
    </row>
    <row r="44" spans="1:18" ht="12">
      <c r="A44" s="8"/>
      <c r="B44" s="38" t="s">
        <v>6</v>
      </c>
      <c r="C44" s="31">
        <v>107347</v>
      </c>
      <c r="D44" s="10">
        <v>105575</v>
      </c>
      <c r="E44" s="10">
        <v>109135</v>
      </c>
      <c r="F44" s="10">
        <v>109121</v>
      </c>
      <c r="G44" s="10">
        <v>108641</v>
      </c>
      <c r="H44" s="10">
        <v>112571</v>
      </c>
      <c r="I44" s="10">
        <v>113734</v>
      </c>
      <c r="J44" s="10">
        <v>114874</v>
      </c>
      <c r="K44" s="10">
        <v>119017</v>
      </c>
      <c r="L44" s="10">
        <v>119856</v>
      </c>
      <c r="M44" s="10">
        <v>116778</v>
      </c>
      <c r="N44" s="10">
        <v>112928</v>
      </c>
      <c r="O44" s="10">
        <v>109171</v>
      </c>
      <c r="P44" s="18">
        <v>104277</v>
      </c>
      <c r="Q44" s="18">
        <v>98632</v>
      </c>
      <c r="R44" s="32"/>
    </row>
    <row r="45" spans="1:18" ht="12">
      <c r="A45" s="8"/>
      <c r="B45" s="38" t="s">
        <v>7</v>
      </c>
      <c r="C45" s="31">
        <v>908</v>
      </c>
      <c r="D45" s="10">
        <v>1162</v>
      </c>
      <c r="E45" s="10">
        <v>974</v>
      </c>
      <c r="F45" s="10">
        <v>864</v>
      </c>
      <c r="G45" s="10">
        <v>1257</v>
      </c>
      <c r="H45" s="10">
        <v>751</v>
      </c>
      <c r="I45" s="10">
        <v>688</v>
      </c>
      <c r="J45" s="10">
        <v>547</v>
      </c>
      <c r="K45" s="10">
        <v>515</v>
      </c>
      <c r="L45" s="10">
        <v>613</v>
      </c>
      <c r="M45" s="10">
        <v>614</v>
      </c>
      <c r="N45" s="10">
        <v>623</v>
      </c>
      <c r="O45" s="10">
        <v>430</v>
      </c>
      <c r="P45" s="18">
        <v>260</v>
      </c>
      <c r="Q45" s="18">
        <v>149</v>
      </c>
      <c r="R45" s="32"/>
    </row>
    <row r="46" spans="1:18" ht="12">
      <c r="A46" s="8"/>
      <c r="B46" s="38" t="s">
        <v>8</v>
      </c>
      <c r="C46" s="31">
        <v>29537</v>
      </c>
      <c r="D46" s="10">
        <v>16119</v>
      </c>
      <c r="E46" s="10">
        <v>10799</v>
      </c>
      <c r="F46" s="10">
        <v>14727</v>
      </c>
      <c r="G46" s="10">
        <v>15377</v>
      </c>
      <c r="H46" s="10">
        <v>15340</v>
      </c>
      <c r="I46" s="10">
        <v>15452</v>
      </c>
      <c r="J46" s="10">
        <v>14909</v>
      </c>
      <c r="K46" s="10">
        <v>14491</v>
      </c>
      <c r="L46" s="10">
        <v>14635</v>
      </c>
      <c r="M46" s="10">
        <v>14555</v>
      </c>
      <c r="N46" s="10">
        <v>14903</v>
      </c>
      <c r="O46" s="10">
        <v>14466</v>
      </c>
      <c r="P46" s="18">
        <v>14326</v>
      </c>
      <c r="Q46" s="18">
        <v>14024</v>
      </c>
      <c r="R46" s="32"/>
    </row>
    <row r="47" spans="1:18" ht="12">
      <c r="A47" s="8"/>
      <c r="B47" s="38" t="s">
        <v>9</v>
      </c>
      <c r="C47" s="31">
        <v>86787</v>
      </c>
      <c r="D47" s="10">
        <v>84378</v>
      </c>
      <c r="E47" s="10">
        <v>86031</v>
      </c>
      <c r="F47" s="10">
        <v>86930</v>
      </c>
      <c r="G47" s="10">
        <v>88706</v>
      </c>
      <c r="H47" s="10">
        <v>90651</v>
      </c>
      <c r="I47" s="10">
        <v>94382</v>
      </c>
      <c r="J47" s="10">
        <v>99261</v>
      </c>
      <c r="K47" s="10">
        <v>110292</v>
      </c>
      <c r="L47" s="10">
        <v>115520</v>
      </c>
      <c r="M47" s="10">
        <v>116807</v>
      </c>
      <c r="N47" s="10">
        <v>115900</v>
      </c>
      <c r="O47" s="10">
        <v>119072</v>
      </c>
      <c r="P47" s="18">
        <v>124680</v>
      </c>
      <c r="Q47" s="18">
        <v>126765</v>
      </c>
      <c r="R47" s="32"/>
    </row>
    <row r="48" spans="1:18" ht="12">
      <c r="A48" s="8"/>
      <c r="B48" s="38" t="s">
        <v>10</v>
      </c>
      <c r="C48" s="31">
        <v>0</v>
      </c>
      <c r="D48" s="10">
        <v>11637</v>
      </c>
      <c r="E48" s="10">
        <v>12903</v>
      </c>
      <c r="F48" s="10">
        <v>12964</v>
      </c>
      <c r="G48" s="10">
        <v>12425</v>
      </c>
      <c r="H48" s="10">
        <v>11733</v>
      </c>
      <c r="I48" s="10">
        <v>10859</v>
      </c>
      <c r="J48" s="10">
        <v>9398</v>
      </c>
      <c r="K48" s="10">
        <v>8656</v>
      </c>
      <c r="L48" s="10">
        <v>7943</v>
      </c>
      <c r="M48" s="10">
        <v>7428</v>
      </c>
      <c r="N48" s="10">
        <v>6174</v>
      </c>
      <c r="O48" s="10">
        <v>5714</v>
      </c>
      <c r="P48" s="18">
        <v>5853</v>
      </c>
      <c r="Q48" s="18">
        <v>4295</v>
      </c>
      <c r="R48" s="32"/>
    </row>
    <row r="49" spans="1:18" ht="12">
      <c r="A49" s="8"/>
      <c r="B49" s="38" t="s">
        <v>11</v>
      </c>
      <c r="C49" s="31">
        <v>0</v>
      </c>
      <c r="D49" s="10">
        <v>27337</v>
      </c>
      <c r="E49" s="10">
        <v>48676</v>
      </c>
      <c r="F49" s="10">
        <v>66256</v>
      </c>
      <c r="G49" s="10">
        <v>81258</v>
      </c>
      <c r="H49" s="10">
        <v>94102</v>
      </c>
      <c r="I49" s="10">
        <v>103223</v>
      </c>
      <c r="J49" s="10">
        <v>109831</v>
      </c>
      <c r="K49" s="10">
        <v>122029</v>
      </c>
      <c r="L49" s="10">
        <v>124616</v>
      </c>
      <c r="M49" s="10">
        <v>130249</v>
      </c>
      <c r="N49" s="10">
        <v>126536</v>
      </c>
      <c r="O49" s="10">
        <v>125840</v>
      </c>
      <c r="P49" s="18">
        <v>139176</v>
      </c>
      <c r="Q49" s="18">
        <v>133412</v>
      </c>
      <c r="R49" s="32"/>
    </row>
    <row r="50" spans="1:18" s="7" customFormat="1" ht="12.75">
      <c r="A50" s="4"/>
      <c r="B50" s="39" t="s">
        <v>12</v>
      </c>
      <c r="C50" s="33">
        <v>1013094</v>
      </c>
      <c r="D50" s="15">
        <v>1042075</v>
      </c>
      <c r="E50" s="15">
        <v>1080822</v>
      </c>
      <c r="F50" s="15">
        <v>1086871</v>
      </c>
      <c r="G50" s="15">
        <v>1103610</v>
      </c>
      <c r="H50" s="15">
        <v>1130075</v>
      </c>
      <c r="I50" s="15">
        <v>1106913</v>
      </c>
      <c r="J50" s="15">
        <v>1098573</v>
      </c>
      <c r="K50" s="15">
        <v>1157168</v>
      </c>
      <c r="L50" s="15">
        <v>1135159</v>
      </c>
      <c r="M50" s="15">
        <v>1106070</v>
      </c>
      <c r="N50" s="15">
        <v>1152948</v>
      </c>
      <c r="O50" s="15">
        <v>1134082</v>
      </c>
      <c r="P50" s="17">
        <v>1062880</v>
      </c>
      <c r="Q50" s="17">
        <v>974925</v>
      </c>
      <c r="R50" s="34"/>
    </row>
    <row r="51" spans="1:18" s="7" customFormat="1" ht="12">
      <c r="A51" s="13" t="s">
        <v>32</v>
      </c>
      <c r="B51" s="44"/>
      <c r="C51" s="29">
        <v>2001</v>
      </c>
      <c r="D51" s="15">
        <v>2002</v>
      </c>
      <c r="E51" s="14">
        <v>2003</v>
      </c>
      <c r="F51" s="14">
        <v>2004</v>
      </c>
      <c r="G51" s="14">
        <v>2005</v>
      </c>
      <c r="H51" s="14">
        <v>2006</v>
      </c>
      <c r="I51" s="14">
        <v>2007</v>
      </c>
      <c r="J51" s="14">
        <v>2008</v>
      </c>
      <c r="K51" s="14">
        <v>2009</v>
      </c>
      <c r="L51" s="14">
        <v>2010</v>
      </c>
      <c r="M51" s="14">
        <v>2011</v>
      </c>
      <c r="N51" s="14">
        <v>2012</v>
      </c>
      <c r="O51" s="14">
        <v>2013</v>
      </c>
      <c r="P51" s="16">
        <v>2014</v>
      </c>
      <c r="Q51" s="16">
        <v>2015</v>
      </c>
      <c r="R51" s="30"/>
    </row>
    <row r="52" spans="1:18" ht="12">
      <c r="A52" s="8" t="s">
        <v>13</v>
      </c>
      <c r="B52" s="38" t="s">
        <v>1</v>
      </c>
      <c r="C52" s="45">
        <f aca="true" t="shared" si="0" ref="C52:Q52">C3/C$86</f>
        <v>0.033939561872238226</v>
      </c>
      <c r="D52" s="65">
        <f t="shared" si="0"/>
        <v>0.038199333864582796</v>
      </c>
      <c r="E52" s="24">
        <f t="shared" si="0"/>
        <v>0.042514986708342244</v>
      </c>
      <c r="F52" s="24">
        <f t="shared" si="0"/>
        <v>0.044667905730489225</v>
      </c>
      <c r="G52" s="24">
        <f t="shared" si="0"/>
        <v>0.0428030169241028</v>
      </c>
      <c r="H52" s="24">
        <f t="shared" si="0"/>
        <v>0.03995450209828729</v>
      </c>
      <c r="I52" s="24">
        <f t="shared" si="0"/>
        <v>0.034835908342735464</v>
      </c>
      <c r="J52" s="24">
        <f t="shared" si="0"/>
        <v>0.03270030209651222</v>
      </c>
      <c r="K52" s="24">
        <f t="shared" si="0"/>
        <v>0.03690518942485258</v>
      </c>
      <c r="L52" s="24">
        <f t="shared" si="0"/>
        <v>0.035277274316058316</v>
      </c>
      <c r="M52" s="24">
        <f t="shared" si="0"/>
        <v>0.03442089554475899</v>
      </c>
      <c r="N52" s="24">
        <f t="shared" si="0"/>
        <v>0.03545743108451463</v>
      </c>
      <c r="O52" s="24">
        <f t="shared" si="0"/>
        <v>0.038684223590031284</v>
      </c>
      <c r="P52" s="25">
        <f t="shared" si="0"/>
        <v>0.03646332140472764</v>
      </c>
      <c r="Q52" s="25">
        <f t="shared" si="0"/>
        <v>0.034099820953814745</v>
      </c>
      <c r="R52" s="32"/>
    </row>
    <row r="53" spans="1:18" ht="12">
      <c r="A53" s="8"/>
      <c r="B53" s="38" t="s">
        <v>35</v>
      </c>
      <c r="C53" s="45">
        <f aca="true" t="shared" si="1" ref="C53:Q53">C6/C$86</f>
        <v>0.007221881154342107</v>
      </c>
      <c r="D53" s="65">
        <f t="shared" si="1"/>
        <v>0.00729419600876854</v>
      </c>
      <c r="E53" s="24">
        <f t="shared" si="1"/>
        <v>0.007609609547059252</v>
      </c>
      <c r="F53" s="24">
        <f t="shared" si="1"/>
        <v>0.004869313778983905</v>
      </c>
      <c r="G53" s="24">
        <f t="shared" si="1"/>
        <v>0.005364179035748918</v>
      </c>
      <c r="H53" s="24">
        <f t="shared" si="1"/>
        <v>0.005489125783648453</v>
      </c>
      <c r="I53" s="24">
        <f t="shared" si="1"/>
        <v>0.005307477575499593</v>
      </c>
      <c r="J53" s="24">
        <f t="shared" si="1"/>
        <v>0.004829818392798502</v>
      </c>
      <c r="K53" s="24">
        <f t="shared" si="1"/>
        <v>0.0048555479959491565</v>
      </c>
      <c r="L53" s="24">
        <f t="shared" si="1"/>
        <v>0.0048707684061866435</v>
      </c>
      <c r="M53" s="24">
        <f t="shared" si="1"/>
        <v>0.004910432711333909</v>
      </c>
      <c r="N53" s="24">
        <f t="shared" si="1"/>
        <v>0.00534877785095516</v>
      </c>
      <c r="O53" s="24">
        <f t="shared" si="1"/>
        <v>0.005339660534660079</v>
      </c>
      <c r="P53" s="25">
        <f t="shared" si="1"/>
        <v>0.005022976600320875</v>
      </c>
      <c r="Q53" s="25">
        <f t="shared" si="1"/>
        <v>0.004220391544787399</v>
      </c>
      <c r="R53" s="32"/>
    </row>
    <row r="54" spans="1:18" ht="12">
      <c r="A54" s="8"/>
      <c r="B54" s="38" t="s">
        <v>16</v>
      </c>
      <c r="C54" s="45">
        <f aca="true" t="shared" si="2" ref="C54:Q54">(C8+C9)/C$86</f>
        <v>0.018301432060364685</v>
      </c>
      <c r="D54" s="65">
        <f t="shared" si="2"/>
        <v>0.01804154807330021</v>
      </c>
      <c r="E54" s="24">
        <f t="shared" si="2"/>
        <v>0.018648806054165988</v>
      </c>
      <c r="F54" s="24">
        <f t="shared" si="2"/>
        <v>0.018686449269123197</v>
      </c>
      <c r="G54" s="24">
        <f t="shared" si="2"/>
        <v>0.018602980926185387</v>
      </c>
      <c r="H54" s="24">
        <f t="shared" si="2"/>
        <v>0.01917409793874588</v>
      </c>
      <c r="I54" s="24">
        <f t="shared" si="2"/>
        <v>0.019286337398082987</v>
      </c>
      <c r="J54" s="24">
        <f t="shared" si="2"/>
        <v>0.01939673107282435</v>
      </c>
      <c r="K54" s="24">
        <f t="shared" si="2"/>
        <v>0.019960287978926933</v>
      </c>
      <c r="L54" s="24">
        <f t="shared" si="2"/>
        <v>0.020125714119992325</v>
      </c>
      <c r="M54" s="24">
        <f t="shared" si="2"/>
        <v>0.019750276743690738</v>
      </c>
      <c r="N54" s="24">
        <f t="shared" si="2"/>
        <v>0.01923277276254981</v>
      </c>
      <c r="O54" s="24">
        <f t="shared" si="2"/>
        <v>0.018678208700287396</v>
      </c>
      <c r="P54" s="25">
        <f t="shared" si="2"/>
        <v>0.017762322712272443</v>
      </c>
      <c r="Q54" s="25">
        <f t="shared" si="2"/>
        <v>0.016977041445163647</v>
      </c>
      <c r="R54" s="32"/>
    </row>
    <row r="55" spans="1:18" ht="12">
      <c r="A55" s="8"/>
      <c r="B55" s="38" t="s">
        <v>36</v>
      </c>
      <c r="C55" s="45">
        <f aca="true" t="shared" si="3" ref="C55:Q55">C5/C$86</f>
        <v>0.02224401427395772</v>
      </c>
      <c r="D55" s="65">
        <f t="shared" si="3"/>
        <v>0.022006639841708805</v>
      </c>
      <c r="E55" s="24">
        <f t="shared" si="3"/>
        <v>0.020780437934534858</v>
      </c>
      <c r="F55" s="24">
        <f t="shared" si="3"/>
        <v>0.018980350292651188</v>
      </c>
      <c r="G55" s="24">
        <f t="shared" si="3"/>
        <v>0.017161056677522712</v>
      </c>
      <c r="H55" s="24">
        <f t="shared" si="3"/>
        <v>0.016156921080435125</v>
      </c>
      <c r="I55" s="24">
        <f t="shared" si="3"/>
        <v>0.014764091919451763</v>
      </c>
      <c r="J55" s="24">
        <f t="shared" si="3"/>
        <v>0.013234202438367027</v>
      </c>
      <c r="K55" s="24">
        <f t="shared" si="3"/>
        <v>0.012494754875138129</v>
      </c>
      <c r="L55" s="24">
        <f t="shared" si="3"/>
        <v>0.011589613614222378</v>
      </c>
      <c r="M55" s="24">
        <f t="shared" si="3"/>
        <v>0.010722594155105562</v>
      </c>
      <c r="N55" s="24">
        <f t="shared" si="3"/>
        <v>0.010234490435466986</v>
      </c>
      <c r="O55" s="24">
        <f t="shared" si="3"/>
        <v>0.00835168404863771</v>
      </c>
      <c r="P55" s="25">
        <f t="shared" si="3"/>
        <v>0.006638193174023443</v>
      </c>
      <c r="Q55" s="25">
        <f t="shared" si="3"/>
        <v>0.005520250015331356</v>
      </c>
      <c r="R55" s="32"/>
    </row>
    <row r="56" spans="1:18" ht="12">
      <c r="A56" s="8"/>
      <c r="B56" s="38" t="s">
        <v>34</v>
      </c>
      <c r="C56" s="45">
        <f aca="true" t="shared" si="4" ref="C56:Q56">(C10+C11+C12+C13)/C$86</f>
        <v>0.020842195965616737</v>
      </c>
      <c r="D56" s="65">
        <f t="shared" si="4"/>
        <v>0.025222854393204912</v>
      </c>
      <c r="E56" s="24">
        <f t="shared" si="4"/>
        <v>0.02898361524317813</v>
      </c>
      <c r="F56" s="24">
        <f t="shared" si="4"/>
        <v>0.032073085407788936</v>
      </c>
      <c r="G56" s="24">
        <f t="shared" si="4"/>
        <v>0.034752231378402165</v>
      </c>
      <c r="H56" s="24">
        <f t="shared" si="4"/>
        <v>0.036611184330298585</v>
      </c>
      <c r="I56" s="24">
        <f t="shared" si="4"/>
        <v>0.038405998171830706</v>
      </c>
      <c r="J56" s="24">
        <f t="shared" si="4"/>
        <v>0.03987026848951613</v>
      </c>
      <c r="K56" s="24">
        <f t="shared" si="4"/>
        <v>0.043182081647286</v>
      </c>
      <c r="L56" s="24">
        <f t="shared" si="4"/>
        <v>0.044346562574114866</v>
      </c>
      <c r="M56" s="24">
        <f t="shared" si="4"/>
        <v>0.04536759225615672</v>
      </c>
      <c r="N56" s="24">
        <f t="shared" si="4"/>
        <v>0.044789438926704866</v>
      </c>
      <c r="O56" s="24">
        <f t="shared" si="4"/>
        <v>0.045295059741639276</v>
      </c>
      <c r="P56" s="25">
        <f t="shared" si="4"/>
        <v>0.04900269291104479</v>
      </c>
      <c r="Q56" s="25">
        <f t="shared" si="4"/>
        <v>0.04841101019805707</v>
      </c>
      <c r="R56" s="32"/>
    </row>
    <row r="57" spans="1:18" ht="12">
      <c r="A57" s="8"/>
      <c r="B57" s="38" t="s">
        <v>2</v>
      </c>
      <c r="C57" s="45">
        <f aca="true" t="shared" si="5" ref="C57:Q57">C4/C$86</f>
        <v>0.00835777600411859</v>
      </c>
      <c r="D57" s="65">
        <f t="shared" si="5"/>
        <v>0.008593569011826046</v>
      </c>
      <c r="E57" s="24">
        <f t="shared" si="5"/>
        <v>0.008781817321747558</v>
      </c>
      <c r="F57" s="24">
        <f t="shared" si="5"/>
        <v>0.008645588442115007</v>
      </c>
      <c r="G57" s="24">
        <f t="shared" si="5"/>
        <v>0.009166482588783519</v>
      </c>
      <c r="H57" s="24">
        <f t="shared" si="5"/>
        <v>0.009625389198449586</v>
      </c>
      <c r="I57" s="24">
        <f t="shared" si="5"/>
        <v>0.009141780720207776</v>
      </c>
      <c r="J57" s="24">
        <f t="shared" si="5"/>
        <v>0.00794086462916668</v>
      </c>
      <c r="K57" s="24">
        <f t="shared" si="5"/>
        <v>0.008069488536219733</v>
      </c>
      <c r="L57" s="24">
        <f t="shared" si="5"/>
        <v>0.008194879759427223</v>
      </c>
      <c r="M57" s="24">
        <f t="shared" si="5"/>
        <v>0.008639673308273494</v>
      </c>
      <c r="N57" s="24">
        <f t="shared" si="5"/>
        <v>0.008771213845726298</v>
      </c>
      <c r="O57" s="24">
        <f t="shared" si="5"/>
        <v>0.008770268322881981</v>
      </c>
      <c r="P57" s="25">
        <f t="shared" si="5"/>
        <v>0.00794164210954416</v>
      </c>
      <c r="Q57" s="25">
        <f t="shared" si="5"/>
        <v>0.006744113060030374</v>
      </c>
      <c r="R57" s="32"/>
    </row>
    <row r="58" spans="1:18" ht="12">
      <c r="A58" s="8"/>
      <c r="B58" s="38" t="s">
        <v>5</v>
      </c>
      <c r="C58" s="45">
        <f aca="true" t="shared" si="6" ref="C58:Q58">C7/C$86</f>
        <v>0.028766003189840864</v>
      </c>
      <c r="D58" s="65">
        <f t="shared" si="6"/>
        <v>0.023965085679975878</v>
      </c>
      <c r="E58" s="24">
        <f t="shared" si="6"/>
        <v>0.019039710654186155</v>
      </c>
      <c r="F58" s="24">
        <f t="shared" si="6"/>
        <v>0.016901328791165397</v>
      </c>
      <c r="G58" s="24">
        <f t="shared" si="6"/>
        <v>0.017121658468848847</v>
      </c>
      <c r="H58" s="24">
        <f t="shared" si="6"/>
        <v>0.02082770703957104</v>
      </c>
      <c r="I58" s="24">
        <f t="shared" si="6"/>
        <v>0.020078730416589464</v>
      </c>
      <c r="J58" s="24">
        <f t="shared" si="6"/>
        <v>0.024339304056603735</v>
      </c>
      <c r="K58" s="24">
        <f t="shared" si="6"/>
        <v>0.025003413409261946</v>
      </c>
      <c r="L58" s="24">
        <f t="shared" si="6"/>
        <v>0.021017596227253705</v>
      </c>
      <c r="M58" s="24">
        <f t="shared" si="6"/>
        <v>0.016987312217408974</v>
      </c>
      <c r="N58" s="24">
        <f t="shared" si="6"/>
        <v>0.023341722922527456</v>
      </c>
      <c r="O58" s="24">
        <f t="shared" si="6"/>
        <v>0.020349654023349147</v>
      </c>
      <c r="P58" s="25">
        <f t="shared" si="6"/>
        <v>0.015461169147917843</v>
      </c>
      <c r="Q58" s="25">
        <f t="shared" si="6"/>
        <v>0.01461324701279056</v>
      </c>
      <c r="R58" s="32"/>
    </row>
    <row r="59" spans="1:18" s="7" customFormat="1" ht="12.75">
      <c r="A59" s="4"/>
      <c r="B59" s="39"/>
      <c r="C59" s="46">
        <f aca="true" t="shared" si="7" ref="C59:Q59">C14/C$86</f>
        <v>0.13967286452047895</v>
      </c>
      <c r="D59" s="66">
        <f t="shared" si="7"/>
        <v>0.14332322687336718</v>
      </c>
      <c r="E59" s="27">
        <f t="shared" si="7"/>
        <v>0.1463589834632142</v>
      </c>
      <c r="F59" s="27">
        <f t="shared" si="7"/>
        <v>0.14482402171231684</v>
      </c>
      <c r="G59" s="27">
        <f t="shared" si="7"/>
        <v>0.14497160599959436</v>
      </c>
      <c r="H59" s="27">
        <f t="shared" si="7"/>
        <v>0.14783892746943597</v>
      </c>
      <c r="I59" s="27">
        <f t="shared" si="7"/>
        <v>0.14182032454439775</v>
      </c>
      <c r="J59" s="27">
        <f t="shared" si="7"/>
        <v>0.14231149117578865</v>
      </c>
      <c r="K59" s="27">
        <f t="shared" si="7"/>
        <v>0.15047076386763447</v>
      </c>
      <c r="L59" s="27">
        <f t="shared" si="7"/>
        <v>0.14542240901725545</v>
      </c>
      <c r="M59" s="27">
        <f t="shared" si="7"/>
        <v>0.14079877693672838</v>
      </c>
      <c r="N59" s="27">
        <f t="shared" si="7"/>
        <v>0.1471758478284452</v>
      </c>
      <c r="O59" s="27">
        <f t="shared" si="7"/>
        <v>0.14546875896148687</v>
      </c>
      <c r="P59" s="28">
        <f t="shared" si="7"/>
        <v>0.1382923180598512</v>
      </c>
      <c r="Q59" s="28">
        <f t="shared" si="7"/>
        <v>0.13058587422997514</v>
      </c>
      <c r="R59" s="34"/>
    </row>
    <row r="60" spans="1:18" ht="12">
      <c r="A60" s="8" t="s">
        <v>14</v>
      </c>
      <c r="B60" s="38" t="s">
        <v>1</v>
      </c>
      <c r="C60" s="45">
        <f aca="true" t="shared" si="8" ref="C60:Q60">C15/C$88</f>
        <v>0.08020232443305328</v>
      </c>
      <c r="D60" s="24">
        <f t="shared" si="8"/>
        <v>0.0854064691607626</v>
      </c>
      <c r="E60" s="24">
        <f t="shared" si="8"/>
        <v>0.09311087151098081</v>
      </c>
      <c r="F60" s="24">
        <f t="shared" si="8"/>
        <v>0.09600666004243091</v>
      </c>
      <c r="G60" s="24">
        <f t="shared" si="8"/>
        <v>0.09598687673085746</v>
      </c>
      <c r="H60" s="24">
        <f t="shared" si="8"/>
        <v>0.09294805049446098</v>
      </c>
      <c r="I60" s="24">
        <f t="shared" si="8"/>
        <v>0.08757536531295611</v>
      </c>
      <c r="J60" s="24">
        <f t="shared" si="8"/>
        <v>0.08209907295641118</v>
      </c>
      <c r="K60" s="24">
        <f t="shared" si="8"/>
        <v>0.08390877530254615</v>
      </c>
      <c r="L60" s="24">
        <f t="shared" si="8"/>
        <v>0.08101583230869304</v>
      </c>
      <c r="M60" s="24">
        <f t="shared" si="8"/>
        <v>0.07981352666849821</v>
      </c>
      <c r="N60" s="24">
        <f t="shared" si="8"/>
        <v>0.08067912834661271</v>
      </c>
      <c r="O60" s="24">
        <f t="shared" si="8"/>
        <v>0.08250540369260978</v>
      </c>
      <c r="P60" s="25">
        <f t="shared" si="8"/>
        <v>0.07655738232360607</v>
      </c>
      <c r="Q60" s="25">
        <f t="shared" si="8"/>
        <v>0.06478990293937802</v>
      </c>
      <c r="R60" s="32"/>
    </row>
    <row r="61" spans="1:18" ht="12">
      <c r="A61" s="8"/>
      <c r="B61" s="38" t="s">
        <v>35</v>
      </c>
      <c r="C61" s="45">
        <f aca="true" t="shared" si="9" ref="C61:Q61">C18/C$88</f>
        <v>0.007858214549217058</v>
      </c>
      <c r="D61" s="24">
        <f t="shared" si="9"/>
        <v>0.008168318429462154</v>
      </c>
      <c r="E61" s="24">
        <f t="shared" si="9"/>
        <v>0.007933574638788151</v>
      </c>
      <c r="F61" s="24">
        <f t="shared" si="9"/>
        <v>0.0060696873849274205</v>
      </c>
      <c r="G61" s="24">
        <f t="shared" si="9"/>
        <v>0.007422826588042358</v>
      </c>
      <c r="H61" s="24">
        <f t="shared" si="9"/>
        <v>0.008973740971745024</v>
      </c>
      <c r="I61" s="24">
        <f t="shared" si="9"/>
        <v>0.009729026916356584</v>
      </c>
      <c r="J61" s="24">
        <f t="shared" si="9"/>
        <v>0.00903085864264501</v>
      </c>
      <c r="K61" s="24">
        <f t="shared" si="9"/>
        <v>0.009080994883680216</v>
      </c>
      <c r="L61" s="24">
        <f t="shared" si="9"/>
        <v>0.00829461590903786</v>
      </c>
      <c r="M61" s="24">
        <f t="shared" si="9"/>
        <v>0.008602228204112886</v>
      </c>
      <c r="N61" s="24">
        <f t="shared" si="9"/>
        <v>0.00927239684072167</v>
      </c>
      <c r="O61" s="24">
        <f t="shared" si="9"/>
        <v>0.009211087163838904</v>
      </c>
      <c r="P61" s="25">
        <f t="shared" si="9"/>
        <v>0.008991559688126722</v>
      </c>
      <c r="Q61" s="25">
        <f t="shared" si="9"/>
        <v>0.007108592491796784</v>
      </c>
      <c r="R61" s="32"/>
    </row>
    <row r="62" spans="1:18" ht="12">
      <c r="A62" s="8"/>
      <c r="B62" s="38" t="s">
        <v>16</v>
      </c>
      <c r="C62" s="45">
        <f aca="true" t="shared" si="10" ref="C62:Q62">(C20+C21)/C$88</f>
        <v>0.014434153383167756</v>
      </c>
      <c r="D62" s="24">
        <f t="shared" si="10"/>
        <v>0.014248671698630975</v>
      </c>
      <c r="E62" s="24">
        <f t="shared" si="10"/>
        <v>0.01452786920494657</v>
      </c>
      <c r="F62" s="24">
        <f t="shared" si="10"/>
        <v>0.014303251322381649</v>
      </c>
      <c r="G62" s="24">
        <f t="shared" si="10"/>
        <v>0.01415111442615988</v>
      </c>
      <c r="H62" s="24">
        <f t="shared" si="10"/>
        <v>0.014160709515937933</v>
      </c>
      <c r="I62" s="24">
        <f t="shared" si="10"/>
        <v>0.014040975427189639</v>
      </c>
      <c r="J62" s="24">
        <f t="shared" si="10"/>
        <v>0.013970744446347863</v>
      </c>
      <c r="K62" s="24">
        <f t="shared" si="10"/>
        <v>0.014450989560203485</v>
      </c>
      <c r="L62" s="24">
        <f t="shared" si="10"/>
        <v>0.014347408704788702</v>
      </c>
      <c r="M62" s="24">
        <f t="shared" si="10"/>
        <v>0.013584366370309414</v>
      </c>
      <c r="N62" s="24">
        <f t="shared" si="10"/>
        <v>0.012905860608290494</v>
      </c>
      <c r="O62" s="24">
        <f t="shared" si="10"/>
        <v>0.01227429719810475</v>
      </c>
      <c r="P62" s="25">
        <f t="shared" si="10"/>
        <v>0.011839172913784413</v>
      </c>
      <c r="Q62" s="25">
        <f t="shared" si="10"/>
        <v>0.010943219105526513</v>
      </c>
      <c r="R62" s="32"/>
    </row>
    <row r="63" spans="1:18" ht="12">
      <c r="A63" s="8"/>
      <c r="B63" s="38" t="s">
        <v>36</v>
      </c>
      <c r="C63" s="45">
        <f aca="true" t="shared" si="11" ref="C63:Q63">C17/C$88</f>
        <v>0.021616099233237488</v>
      </c>
      <c r="D63" s="24">
        <f t="shared" si="11"/>
        <v>0.022094526242354945</v>
      </c>
      <c r="E63" s="24">
        <f t="shared" si="11"/>
        <v>0.020966028897680466</v>
      </c>
      <c r="F63" s="24">
        <f t="shared" si="11"/>
        <v>0.019374296478397876</v>
      </c>
      <c r="G63" s="24">
        <f t="shared" si="11"/>
        <v>0.01773596132022718</v>
      </c>
      <c r="H63" s="24">
        <f t="shared" si="11"/>
        <v>0.016773814370560563</v>
      </c>
      <c r="I63" s="24">
        <f t="shared" si="11"/>
        <v>0.015542433854400902</v>
      </c>
      <c r="J63" s="24">
        <f t="shared" si="11"/>
        <v>0.01476408424279691</v>
      </c>
      <c r="K63" s="24">
        <f t="shared" si="11"/>
        <v>0.014070585954151197</v>
      </c>
      <c r="L63" s="24">
        <f t="shared" si="11"/>
        <v>0.013216344355090223</v>
      </c>
      <c r="M63" s="24">
        <f t="shared" si="11"/>
        <v>0.012239085879972088</v>
      </c>
      <c r="N63" s="24">
        <f t="shared" si="11"/>
        <v>0.012030668650093442</v>
      </c>
      <c r="O63" s="24">
        <f t="shared" si="11"/>
        <v>0.010043191991023196</v>
      </c>
      <c r="P63" s="25">
        <f t="shared" si="11"/>
        <v>0.00852053237240329</v>
      </c>
      <c r="Q63" s="25">
        <f t="shared" si="11"/>
        <v>0.008109772376908702</v>
      </c>
      <c r="R63" s="32"/>
    </row>
    <row r="64" spans="1:18" ht="12">
      <c r="A64" s="8"/>
      <c r="B64" s="38" t="s">
        <v>34</v>
      </c>
      <c r="C64" s="45">
        <f aca="true" t="shared" si="12" ref="C64:Q64">(C22++C23+C24+C25)/C$88</f>
        <v>0.013657114638624587</v>
      </c>
      <c r="D64" s="24">
        <f t="shared" si="12"/>
        <v>0.015633288383469692</v>
      </c>
      <c r="E64" s="24">
        <f t="shared" si="12"/>
        <v>0.016754966050509308</v>
      </c>
      <c r="F64" s="24">
        <f t="shared" si="12"/>
        <v>0.020775763854340247</v>
      </c>
      <c r="G64" s="24">
        <f t="shared" si="12"/>
        <v>0.0226080920970994</v>
      </c>
      <c r="H64" s="24">
        <f t="shared" si="12"/>
        <v>0.02435583174993746</v>
      </c>
      <c r="I64" s="24">
        <f t="shared" si="12"/>
        <v>0.025376942418054223</v>
      </c>
      <c r="J64" s="24">
        <f t="shared" si="12"/>
        <v>0.02604193673804305</v>
      </c>
      <c r="K64" s="24">
        <f t="shared" si="12"/>
        <v>0.028650260619944943</v>
      </c>
      <c r="L64" s="24">
        <f t="shared" si="12"/>
        <v>0.028905649878123187</v>
      </c>
      <c r="M64" s="24">
        <f t="shared" si="12"/>
        <v>0.029277155727072728</v>
      </c>
      <c r="N64" s="24">
        <f t="shared" si="12"/>
        <v>0.02795289251372059</v>
      </c>
      <c r="O64" s="24">
        <f t="shared" si="12"/>
        <v>0.027580906262575772</v>
      </c>
      <c r="P64" s="25">
        <f t="shared" si="12"/>
        <v>0.028905118882918825</v>
      </c>
      <c r="Q64" s="25">
        <f t="shared" si="12"/>
        <v>0.02772342459500659</v>
      </c>
      <c r="R64" s="32"/>
    </row>
    <row r="65" spans="1:18" ht="12">
      <c r="A65" s="8"/>
      <c r="B65" s="38" t="s">
        <v>2</v>
      </c>
      <c r="C65" s="45">
        <f aca="true" t="shared" si="13" ref="C65:Q65">C16/C$88</f>
        <v>0.010805045005173455</v>
      </c>
      <c r="D65" s="24">
        <f t="shared" si="13"/>
        <v>0.010962852104012055</v>
      </c>
      <c r="E65" s="24">
        <f t="shared" si="13"/>
        <v>0.011027426074945104</v>
      </c>
      <c r="F65" s="24">
        <f t="shared" si="13"/>
        <v>0.011190801203286508</v>
      </c>
      <c r="G65" s="24">
        <f t="shared" si="13"/>
        <v>0.011576546660550042</v>
      </c>
      <c r="H65" s="24">
        <f t="shared" si="13"/>
        <v>0.012403775535184833</v>
      </c>
      <c r="I65" s="24">
        <f t="shared" si="13"/>
        <v>0.012370481556820846</v>
      </c>
      <c r="J65" s="24">
        <f t="shared" si="13"/>
        <v>0.011398625679923434</v>
      </c>
      <c r="K65" s="24">
        <f t="shared" si="13"/>
        <v>0.01125820775123434</v>
      </c>
      <c r="L65" s="24">
        <f t="shared" si="13"/>
        <v>0.011595785770018031</v>
      </c>
      <c r="M65" s="24">
        <f t="shared" si="13"/>
        <v>0.012527575240475874</v>
      </c>
      <c r="N65" s="24">
        <f t="shared" si="13"/>
        <v>0.012979294280936077</v>
      </c>
      <c r="O65" s="24">
        <f t="shared" si="13"/>
        <v>0.012722749773869363</v>
      </c>
      <c r="P65" s="25">
        <f t="shared" si="13"/>
        <v>0.011078579625280182</v>
      </c>
      <c r="Q65" s="25">
        <f t="shared" si="13"/>
        <v>0.009594963526909132</v>
      </c>
      <c r="R65" s="32"/>
    </row>
    <row r="66" spans="1:18" ht="12">
      <c r="A66" s="8"/>
      <c r="B66" s="38" t="s">
        <v>5</v>
      </c>
      <c r="C66" s="45">
        <f aca="true" t="shared" si="14" ref="C66:Q66">C19/C$88</f>
        <v>0.022586819854023124</v>
      </c>
      <c r="D66" s="24">
        <f t="shared" si="14"/>
        <v>0.01978621842689957</v>
      </c>
      <c r="E66" s="24">
        <f t="shared" si="14"/>
        <v>0.016319528324331232</v>
      </c>
      <c r="F66" s="24">
        <f t="shared" si="14"/>
        <v>0.016017420253138053</v>
      </c>
      <c r="G66" s="24">
        <f t="shared" si="14"/>
        <v>0.017170691455664487</v>
      </c>
      <c r="H66" s="24">
        <f t="shared" si="14"/>
        <v>0.01832829961342993</v>
      </c>
      <c r="I66" s="24">
        <f t="shared" si="14"/>
        <v>0.02032441564712108</v>
      </c>
      <c r="J66" s="24">
        <f t="shared" si="14"/>
        <v>0.021827565210408875</v>
      </c>
      <c r="K66" s="24">
        <f t="shared" si="14"/>
        <v>0.02386543537627468</v>
      </c>
      <c r="L66" s="24">
        <f t="shared" si="14"/>
        <v>0.022965185856597556</v>
      </c>
      <c r="M66" s="24">
        <f t="shared" si="14"/>
        <v>0.018226422443870332</v>
      </c>
      <c r="N66" s="24">
        <f t="shared" si="14"/>
        <v>0.025155971402956407</v>
      </c>
      <c r="O66" s="24">
        <f t="shared" si="14"/>
        <v>0.02108971615634081</v>
      </c>
      <c r="P66" s="25">
        <f t="shared" si="14"/>
        <v>0.015295518162221293</v>
      </c>
      <c r="Q66" s="25">
        <f t="shared" si="14"/>
        <v>0.014426033260702936</v>
      </c>
      <c r="R66" s="32"/>
    </row>
    <row r="67" spans="1:18" s="7" customFormat="1" ht="12.75">
      <c r="A67" s="4"/>
      <c r="B67" s="39"/>
      <c r="C67" s="46">
        <f aca="true" t="shared" si="15" ref="C67:Q67">C26/C$88</f>
        <v>0.17115977109649674</v>
      </c>
      <c r="D67" s="27">
        <f t="shared" si="15"/>
        <v>0.17630034444559198</v>
      </c>
      <c r="E67" s="27">
        <f t="shared" si="15"/>
        <v>0.18064026470218164</v>
      </c>
      <c r="F67" s="27">
        <f t="shared" si="15"/>
        <v>0.18373788053890266</v>
      </c>
      <c r="G67" s="27">
        <f t="shared" si="15"/>
        <v>0.1866521092786008</v>
      </c>
      <c r="H67" s="27">
        <f t="shared" si="15"/>
        <v>0.18794422225125673</v>
      </c>
      <c r="I67" s="27">
        <f t="shared" si="15"/>
        <v>0.18495964113289937</v>
      </c>
      <c r="J67" s="27">
        <f t="shared" si="15"/>
        <v>0.17913288791657633</v>
      </c>
      <c r="K67" s="27">
        <f t="shared" si="15"/>
        <v>0.185285249448035</v>
      </c>
      <c r="L67" s="27">
        <f t="shared" si="15"/>
        <v>0.1803408227823486</v>
      </c>
      <c r="M67" s="27">
        <f t="shared" si="15"/>
        <v>0.17427036053431152</v>
      </c>
      <c r="N67" s="27">
        <f t="shared" si="15"/>
        <v>0.18097621264333139</v>
      </c>
      <c r="O67" s="27">
        <f t="shared" si="15"/>
        <v>0.17542735223836256</v>
      </c>
      <c r="P67" s="28">
        <f t="shared" si="15"/>
        <v>0.16118786396834078</v>
      </c>
      <c r="Q67" s="28">
        <f t="shared" si="15"/>
        <v>0.14269590829622866</v>
      </c>
      <c r="R67" s="34"/>
    </row>
    <row r="68" spans="1:18" ht="12">
      <c r="A68" s="8" t="s">
        <v>15</v>
      </c>
      <c r="B68" s="38" t="s">
        <v>1</v>
      </c>
      <c r="C68" s="45">
        <f aca="true" t="shared" si="16" ref="C68:Q68">C27/C$87</f>
        <v>0.08364189334382083</v>
      </c>
      <c r="D68" s="24">
        <f t="shared" si="16"/>
        <v>0.093403832860137</v>
      </c>
      <c r="E68" s="24">
        <f t="shared" si="16"/>
        <v>0.10079098304656468</v>
      </c>
      <c r="F68" s="24">
        <f t="shared" si="16"/>
        <v>0.10218299133186218</v>
      </c>
      <c r="G68" s="24">
        <f t="shared" si="16"/>
        <v>0.10299658535749408</v>
      </c>
      <c r="H68" s="24">
        <f t="shared" si="16"/>
        <v>0.10334555201571592</v>
      </c>
      <c r="I68" s="24">
        <f t="shared" si="16"/>
        <v>0.09887862752617012</v>
      </c>
      <c r="J68" s="24">
        <f t="shared" si="16"/>
        <v>0.09258620044625743</v>
      </c>
      <c r="K68" s="24">
        <f t="shared" si="16"/>
        <v>0.09485648022307491</v>
      </c>
      <c r="L68" s="24">
        <f t="shared" si="16"/>
        <v>0.09765397218958304</v>
      </c>
      <c r="M68" s="24">
        <f t="shared" si="16"/>
        <v>0.09592116162981865</v>
      </c>
      <c r="N68" s="24">
        <f t="shared" si="16"/>
        <v>0.09748078436267155</v>
      </c>
      <c r="O68" s="24">
        <f t="shared" si="16"/>
        <v>0.09852072224166684</v>
      </c>
      <c r="P68" s="25">
        <f t="shared" si="16"/>
        <v>0.09096510555441689</v>
      </c>
      <c r="Q68" s="25">
        <f t="shared" si="16"/>
        <v>0.07534674795114896</v>
      </c>
      <c r="R68" s="32"/>
    </row>
    <row r="69" spans="1:18" ht="12">
      <c r="A69" s="8"/>
      <c r="B69" s="38" t="s">
        <v>35</v>
      </c>
      <c r="C69" s="45">
        <f aca="true" t="shared" si="17" ref="C69:Q69">C30/C$87</f>
        <v>0.0038976501461626726</v>
      </c>
      <c r="D69" s="24">
        <f t="shared" si="17"/>
        <v>0.004306419110415197</v>
      </c>
      <c r="E69" s="24">
        <f t="shared" si="17"/>
        <v>0.004265144927343826</v>
      </c>
      <c r="F69" s="24">
        <f t="shared" si="17"/>
        <v>0.004626737673502663</v>
      </c>
      <c r="G69" s="24">
        <f t="shared" si="17"/>
        <v>0.005036653575837758</v>
      </c>
      <c r="H69" s="24">
        <f t="shared" si="17"/>
        <v>0.005850883170861786</v>
      </c>
      <c r="I69" s="24">
        <f t="shared" si="17"/>
        <v>0.0068160260679600414</v>
      </c>
      <c r="J69" s="24">
        <f t="shared" si="17"/>
        <v>0.005425402828748244</v>
      </c>
      <c r="K69" s="24">
        <f t="shared" si="17"/>
        <v>0.005265440705053668</v>
      </c>
      <c r="L69" s="24">
        <f t="shared" si="17"/>
        <v>0.00550761392233117</v>
      </c>
      <c r="M69" s="24">
        <f t="shared" si="17"/>
        <v>0.005542827654312192</v>
      </c>
      <c r="N69" s="24">
        <f t="shared" si="17"/>
        <v>0.006349472551109437</v>
      </c>
      <c r="O69" s="24">
        <f t="shared" si="17"/>
        <v>0.006298768812665994</v>
      </c>
      <c r="P69" s="25">
        <f t="shared" si="17"/>
        <v>0.006552316048370568</v>
      </c>
      <c r="Q69" s="25">
        <f t="shared" si="17"/>
        <v>0.004626235336654347</v>
      </c>
      <c r="R69" s="32"/>
    </row>
    <row r="70" spans="1:18" ht="12">
      <c r="A70" s="8"/>
      <c r="B70" s="38" t="s">
        <v>16</v>
      </c>
      <c r="C70" s="45">
        <f aca="true" t="shared" si="18" ref="C70:Q70">(C32+C33)/C$87</f>
        <v>0.007983768544008953</v>
      </c>
      <c r="D70" s="24">
        <f t="shared" si="18"/>
        <v>0.007230300198397749</v>
      </c>
      <c r="E70" s="24">
        <f t="shared" si="18"/>
        <v>0.007141176010561697</v>
      </c>
      <c r="F70" s="24">
        <f t="shared" si="18"/>
        <v>0.006886412758240479</v>
      </c>
      <c r="G70" s="24">
        <f t="shared" si="18"/>
        <v>0.0064791034756634825</v>
      </c>
      <c r="H70" s="24">
        <f t="shared" si="18"/>
        <v>0.006675405824328267</v>
      </c>
      <c r="I70" s="24">
        <f t="shared" si="18"/>
        <v>0.00650817756234607</v>
      </c>
      <c r="J70" s="24">
        <f t="shared" si="18"/>
        <v>0.006158107504293479</v>
      </c>
      <c r="K70" s="24">
        <f t="shared" si="18"/>
        <v>0.006148755934558877</v>
      </c>
      <c r="L70" s="24">
        <f t="shared" si="18"/>
        <v>0.005840632438565149</v>
      </c>
      <c r="M70" s="24">
        <f t="shared" si="18"/>
        <v>0.005413402562550793</v>
      </c>
      <c r="N70" s="24">
        <f t="shared" si="18"/>
        <v>0.004933711779578279</v>
      </c>
      <c r="O70" s="24">
        <f t="shared" si="18"/>
        <v>0.004490848448662783</v>
      </c>
      <c r="P70" s="25">
        <f t="shared" si="18"/>
        <v>0.004119696659151465</v>
      </c>
      <c r="Q70" s="25">
        <f t="shared" si="18"/>
        <v>0.00348380001606942</v>
      </c>
      <c r="R70" s="32"/>
    </row>
    <row r="71" spans="1:18" ht="12">
      <c r="A71" s="8"/>
      <c r="B71" s="38" t="s">
        <v>36</v>
      </c>
      <c r="C71" s="45">
        <f aca="true" t="shared" si="19" ref="C71:Q71">C29/C$87</f>
        <v>0.025253161958782532</v>
      </c>
      <c r="D71" s="24">
        <f t="shared" si="19"/>
        <v>0.024712867150983524</v>
      </c>
      <c r="E71" s="24">
        <f t="shared" si="19"/>
        <v>0.022921142517101412</v>
      </c>
      <c r="F71" s="24">
        <f t="shared" si="19"/>
        <v>0.020632013273700497</v>
      </c>
      <c r="G71" s="24">
        <f t="shared" si="19"/>
        <v>0.018379315149225712</v>
      </c>
      <c r="H71" s="24">
        <f t="shared" si="19"/>
        <v>0.016829358288103197</v>
      </c>
      <c r="I71" s="24">
        <f t="shared" si="19"/>
        <v>0.015567306356657679</v>
      </c>
      <c r="J71" s="24">
        <f t="shared" si="19"/>
        <v>0.014455035015236343</v>
      </c>
      <c r="K71" s="24">
        <f t="shared" si="19"/>
        <v>0.01346470063571824</v>
      </c>
      <c r="L71" s="24">
        <f t="shared" si="19"/>
        <v>0.012341908897189604</v>
      </c>
      <c r="M71" s="24">
        <f t="shared" si="19"/>
        <v>0.01109622062223756</v>
      </c>
      <c r="N71" s="24">
        <f t="shared" si="19"/>
        <v>0.010765762120339322</v>
      </c>
      <c r="O71" s="24">
        <f t="shared" si="19"/>
        <v>0.009208169483848387</v>
      </c>
      <c r="P71" s="25">
        <f t="shared" si="19"/>
        <v>0.00786918425906948</v>
      </c>
      <c r="Q71" s="25">
        <f t="shared" si="19"/>
        <v>0.008189127028764261</v>
      </c>
      <c r="R71" s="32"/>
    </row>
    <row r="72" spans="1:18" ht="12">
      <c r="A72" s="8"/>
      <c r="B72" s="38" t="s">
        <v>34</v>
      </c>
      <c r="C72" s="45">
        <f aca="true" t="shared" si="20" ref="C72:Q72">(C34+C35+C36+C37)/C$87</f>
        <v>0.007597329439716514</v>
      </c>
      <c r="D72" s="24">
        <f t="shared" si="20"/>
        <v>0.009434887855790344</v>
      </c>
      <c r="E72" s="24">
        <f t="shared" si="20"/>
        <v>0.0110976289725442</v>
      </c>
      <c r="F72" s="24">
        <f t="shared" si="20"/>
        <v>0.012413087965490798</v>
      </c>
      <c r="G72" s="24">
        <f t="shared" si="20"/>
        <v>0.013539359287000553</v>
      </c>
      <c r="H72" s="24">
        <f t="shared" si="20"/>
        <v>0.014894224160127596</v>
      </c>
      <c r="I72" s="24">
        <f t="shared" si="20"/>
        <v>0.015727734451132565</v>
      </c>
      <c r="J72" s="24">
        <f t="shared" si="20"/>
        <v>0.015852679772056733</v>
      </c>
      <c r="K72" s="24">
        <f t="shared" si="20"/>
        <v>0.017274944956438835</v>
      </c>
      <c r="L72" s="24">
        <f t="shared" si="20"/>
        <v>0.017632454070072717</v>
      </c>
      <c r="M72" s="24">
        <f t="shared" si="20"/>
        <v>0.017538420597871317</v>
      </c>
      <c r="N72" s="24">
        <f t="shared" si="20"/>
        <v>0.016651114749101078</v>
      </c>
      <c r="O72" s="24">
        <f t="shared" si="20"/>
        <v>0.01654922690494328</v>
      </c>
      <c r="P72" s="25">
        <f t="shared" si="20"/>
        <v>0.016996310719409716</v>
      </c>
      <c r="Q72" s="25">
        <f t="shared" si="20"/>
        <v>0.01608825124538004</v>
      </c>
      <c r="R72" s="32"/>
    </row>
    <row r="73" spans="1:18" ht="12">
      <c r="A73" s="8"/>
      <c r="B73" s="38" t="s">
        <v>2</v>
      </c>
      <c r="C73" s="45">
        <f aca="true" t="shared" si="21" ref="C73:Q73">C28/C$87</f>
        <v>0.011761052411785456</v>
      </c>
      <c r="D73" s="24">
        <f t="shared" si="21"/>
        <v>0.012282480246589114</v>
      </c>
      <c r="E73" s="24">
        <f t="shared" si="21"/>
        <v>0.01279696296007782</v>
      </c>
      <c r="F73" s="24">
        <f t="shared" si="21"/>
        <v>0.01311337549175158</v>
      </c>
      <c r="G73" s="24">
        <f t="shared" si="21"/>
        <v>0.0134216386856718</v>
      </c>
      <c r="H73" s="24">
        <f t="shared" si="21"/>
        <v>0.013680914134474965</v>
      </c>
      <c r="I73" s="24">
        <f t="shared" si="21"/>
        <v>0.013439827482179905</v>
      </c>
      <c r="J73" s="24">
        <f t="shared" si="21"/>
        <v>0.012139744711008626</v>
      </c>
      <c r="K73" s="24">
        <f t="shared" si="21"/>
        <v>0.011882725778507663</v>
      </c>
      <c r="L73" s="24">
        <f t="shared" si="21"/>
        <v>0.01218551153733883</v>
      </c>
      <c r="M73" s="24">
        <f t="shared" si="21"/>
        <v>0.012877796630259277</v>
      </c>
      <c r="N73" s="24">
        <f t="shared" si="21"/>
        <v>0.013254068930909236</v>
      </c>
      <c r="O73" s="24">
        <f t="shared" si="21"/>
        <v>0.01365655432253814</v>
      </c>
      <c r="P73" s="25">
        <f t="shared" si="21"/>
        <v>0.012674216027874564</v>
      </c>
      <c r="Q73" s="25">
        <f t="shared" si="21"/>
        <v>0.011065302105094005</v>
      </c>
      <c r="R73" s="32"/>
    </row>
    <row r="74" spans="1:18" ht="12">
      <c r="A74" s="8"/>
      <c r="B74" s="38" t="s">
        <v>5</v>
      </c>
      <c r="C74" s="45">
        <f aca="true" t="shared" si="22" ref="C74:Q74">C31/C$87</f>
        <v>0.007819056794638405</v>
      </c>
      <c r="D74" s="24">
        <f t="shared" si="22"/>
        <v>0.006523462065307186</v>
      </c>
      <c r="E74" s="24">
        <f t="shared" si="22"/>
        <v>0.005781097549316264</v>
      </c>
      <c r="F74" s="24">
        <f t="shared" si="22"/>
        <v>0.005951687723188289</v>
      </c>
      <c r="G74" s="24">
        <f t="shared" si="22"/>
        <v>0.006303267640767372</v>
      </c>
      <c r="H74" s="24">
        <f t="shared" si="22"/>
        <v>0.0071228780828821395</v>
      </c>
      <c r="I74" s="24">
        <f t="shared" si="22"/>
        <v>0.007094968610605565</v>
      </c>
      <c r="J74" s="24">
        <f t="shared" si="22"/>
        <v>0.006732694793208528</v>
      </c>
      <c r="K74" s="24">
        <f t="shared" si="22"/>
        <v>0.00834119669921221</v>
      </c>
      <c r="L74" s="24">
        <f t="shared" si="22"/>
        <v>0.008636909372448832</v>
      </c>
      <c r="M74" s="24">
        <f t="shared" si="22"/>
        <v>0.007869837977614095</v>
      </c>
      <c r="N74" s="24">
        <f t="shared" si="22"/>
        <v>0.008659671716408673</v>
      </c>
      <c r="O74" s="24">
        <f t="shared" si="22"/>
        <v>0.007803010026559058</v>
      </c>
      <c r="P74" s="25">
        <f t="shared" si="22"/>
        <v>0.005772186923549908</v>
      </c>
      <c r="Q74" s="25">
        <f t="shared" si="22"/>
        <v>0.007437128394664953</v>
      </c>
      <c r="R74" s="32"/>
    </row>
    <row r="75" spans="1:18" s="7" customFormat="1" ht="12.75">
      <c r="A75" s="4"/>
      <c r="B75" s="39"/>
      <c r="C75" s="46">
        <f aca="true" t="shared" si="23" ref="C75:Q75">C38/C$87</f>
        <v>0.14795391263891536</v>
      </c>
      <c r="D75" s="27">
        <f t="shared" si="23"/>
        <v>0.1578942494876201</v>
      </c>
      <c r="E75" s="27">
        <f t="shared" si="23"/>
        <v>0.1647941359835099</v>
      </c>
      <c r="F75" s="27">
        <f t="shared" si="23"/>
        <v>0.16580630621773648</v>
      </c>
      <c r="G75" s="27">
        <f t="shared" si="23"/>
        <v>0.16615592317166075</v>
      </c>
      <c r="H75" s="27">
        <f t="shared" si="23"/>
        <v>0.16839921567649388</v>
      </c>
      <c r="I75" s="27">
        <f t="shared" si="23"/>
        <v>0.16403266805705194</v>
      </c>
      <c r="J75" s="27">
        <f t="shared" si="23"/>
        <v>0.1533498650708094</v>
      </c>
      <c r="K75" s="27">
        <f t="shared" si="23"/>
        <v>0.1572342449325644</v>
      </c>
      <c r="L75" s="27">
        <f t="shared" si="23"/>
        <v>0.15979900242752934</v>
      </c>
      <c r="M75" s="27">
        <f t="shared" si="23"/>
        <v>0.15625966767466387</v>
      </c>
      <c r="N75" s="27">
        <f t="shared" si="23"/>
        <v>0.15809458621011757</v>
      </c>
      <c r="O75" s="27">
        <f t="shared" si="23"/>
        <v>0.1565273002408845</v>
      </c>
      <c r="P75" s="28">
        <f t="shared" si="23"/>
        <v>0.14494901619184258</v>
      </c>
      <c r="Q75" s="28">
        <f t="shared" si="23"/>
        <v>0.126236592077776</v>
      </c>
      <c r="R75" s="34"/>
    </row>
    <row r="76" spans="1:18" ht="12">
      <c r="A76" s="8" t="s">
        <v>0</v>
      </c>
      <c r="B76" s="38" t="s">
        <v>1</v>
      </c>
      <c r="C76" s="45">
        <f aca="true" t="shared" si="24" ref="C76:Q76">C39/C$89</f>
        <v>0.053478859507366305</v>
      </c>
      <c r="D76" s="24">
        <f t="shared" si="24"/>
        <v>0.05863125400776393</v>
      </c>
      <c r="E76" s="24">
        <f t="shared" si="24"/>
        <v>0.06440300843167023</v>
      </c>
      <c r="F76" s="24">
        <f t="shared" si="24"/>
        <v>0.06678617211571135</v>
      </c>
      <c r="G76" s="24">
        <f t="shared" si="24"/>
        <v>0.06584948463810758</v>
      </c>
      <c r="H76" s="24">
        <f t="shared" si="24"/>
        <v>0.06330161433055823</v>
      </c>
      <c r="I76" s="24">
        <f t="shared" si="24"/>
        <v>0.058212156844624906</v>
      </c>
      <c r="J76" s="24">
        <f t="shared" si="24"/>
        <v>0.05465749099090197</v>
      </c>
      <c r="K76" s="24">
        <f t="shared" si="24"/>
        <v>0.057980319707911246</v>
      </c>
      <c r="L76" s="24">
        <f t="shared" si="24"/>
        <v>0.05647503981299262</v>
      </c>
      <c r="M76" s="24">
        <f t="shared" si="24"/>
        <v>0.055495020138054005</v>
      </c>
      <c r="N76" s="24">
        <f t="shared" si="24"/>
        <v>0.056586109218601376</v>
      </c>
      <c r="O76" s="24">
        <f t="shared" si="24"/>
        <v>0.059162831241919685</v>
      </c>
      <c r="P76" s="25">
        <f t="shared" si="24"/>
        <v>0.05519149595951223</v>
      </c>
      <c r="Q76" s="25">
        <f t="shared" si="24"/>
        <v>0.048348520878494054</v>
      </c>
      <c r="R76" s="32"/>
    </row>
    <row r="77" spans="1:18" ht="12">
      <c r="A77" s="8"/>
      <c r="B77" s="38" t="s">
        <v>35</v>
      </c>
      <c r="C77" s="45">
        <f aca="true" t="shared" si="25" ref="C77:Q77">C42/C$89</f>
        <v>0.0071145222346320775</v>
      </c>
      <c r="D77" s="24">
        <f t="shared" si="25"/>
        <v>0.0072914146213397995</v>
      </c>
      <c r="E77" s="24">
        <f t="shared" si="25"/>
        <v>0.007391520664965314</v>
      </c>
      <c r="F77" s="24">
        <f t="shared" si="25"/>
        <v>0.005232555325777495</v>
      </c>
      <c r="G77" s="24">
        <f t="shared" si="25"/>
        <v>0.005996906654307146</v>
      </c>
      <c r="H77" s="24">
        <f t="shared" si="25"/>
        <v>0.006650512711523603</v>
      </c>
      <c r="I77" s="24">
        <f t="shared" si="25"/>
        <v>0.006886096054316004</v>
      </c>
      <c r="J77" s="24">
        <f t="shared" si="25"/>
        <v>0.0062467602486064745</v>
      </c>
      <c r="K77" s="24">
        <f t="shared" si="25"/>
        <v>0.006261311480563346</v>
      </c>
      <c r="L77" s="24">
        <f t="shared" si="25"/>
        <v>0.0060408250336838835</v>
      </c>
      <c r="M77" s="24">
        <f t="shared" si="25"/>
        <v>0.006166128738870017</v>
      </c>
      <c r="N77" s="24">
        <f t="shared" si="25"/>
        <v>0.006716695521679693</v>
      </c>
      <c r="O77" s="24">
        <f t="shared" si="25"/>
        <v>0.006685477509821188</v>
      </c>
      <c r="P77" s="25">
        <f t="shared" si="25"/>
        <v>0.006461227813669663</v>
      </c>
      <c r="Q77" s="25">
        <f t="shared" si="25"/>
        <v>0.005180061416297031</v>
      </c>
      <c r="R77" s="32"/>
    </row>
    <row r="78" spans="1:18" ht="12">
      <c r="A78" s="8"/>
      <c r="B78" s="38" t="s">
        <v>16</v>
      </c>
      <c r="C78" s="45">
        <f aca="true" t="shared" si="26" ref="C78:Q78">(C44+C45)/C$89</f>
        <v>0.01608971765083345</v>
      </c>
      <c r="D78" s="24">
        <f t="shared" si="26"/>
        <v>0.015793971151025776</v>
      </c>
      <c r="E78" s="24">
        <f t="shared" si="26"/>
        <v>0.01621454653740817</v>
      </c>
      <c r="F78" s="24">
        <f t="shared" si="26"/>
        <v>0.016130009179226936</v>
      </c>
      <c r="G78" s="24">
        <f t="shared" si="26"/>
        <v>0.01598234667511511</v>
      </c>
      <c r="H78" s="24">
        <f t="shared" si="26"/>
        <v>0.016326893446604804</v>
      </c>
      <c r="I78" s="24">
        <f t="shared" si="26"/>
        <v>0.016328612814003933</v>
      </c>
      <c r="J78" s="24">
        <f t="shared" si="26"/>
        <v>0.016317920440294398</v>
      </c>
      <c r="K78" s="24">
        <f t="shared" si="26"/>
        <v>0.01677523442552276</v>
      </c>
      <c r="L78" s="24">
        <f t="shared" si="26"/>
        <v>0.016785813327094702</v>
      </c>
      <c r="M78" s="24">
        <f t="shared" si="26"/>
        <v>0.01626017442580203</v>
      </c>
      <c r="N78" s="24">
        <f t="shared" si="26"/>
        <v>0.015679608017397532</v>
      </c>
      <c r="O78" s="24">
        <f t="shared" si="26"/>
        <v>0.015102644857553272</v>
      </c>
      <c r="P78" s="25">
        <f t="shared" si="26"/>
        <v>0.014394590541047792</v>
      </c>
      <c r="Q78" s="25">
        <f t="shared" si="26"/>
        <v>0.013557618747369962</v>
      </c>
      <c r="R78" s="32"/>
    </row>
    <row r="79" spans="1:18" ht="12">
      <c r="A79" s="8"/>
      <c r="B79" s="38" t="s">
        <v>36</v>
      </c>
      <c r="C79" s="45">
        <f aca="true" t="shared" si="27" ref="C79:Q79">C41/C$89</f>
        <v>0.022324511108270172</v>
      </c>
      <c r="D79" s="24">
        <f t="shared" si="27"/>
        <v>0.022292113717308295</v>
      </c>
      <c r="E79" s="24">
        <f t="shared" si="27"/>
        <v>0.021046410426694577</v>
      </c>
      <c r="F79" s="24">
        <f t="shared" si="27"/>
        <v>0.019267430521875496</v>
      </c>
      <c r="G79" s="24">
        <f t="shared" si="27"/>
        <v>0.017465576158267663</v>
      </c>
      <c r="H79" s="24">
        <f t="shared" si="27"/>
        <v>0.016422271250223275</v>
      </c>
      <c r="I79" s="24">
        <f t="shared" si="27"/>
        <v>0.015095069184594816</v>
      </c>
      <c r="J79" s="24">
        <f t="shared" si="27"/>
        <v>0.013850743500191836</v>
      </c>
      <c r="K79" s="24">
        <f t="shared" si="27"/>
        <v>0.01310223108428542</v>
      </c>
      <c r="L79" s="24">
        <f t="shared" si="27"/>
        <v>0.012192005130953079</v>
      </c>
      <c r="M79" s="24">
        <f t="shared" si="27"/>
        <v>0.011250341994232301</v>
      </c>
      <c r="N79" s="24">
        <f t="shared" si="27"/>
        <v>0.010868475552318716</v>
      </c>
      <c r="O79" s="24">
        <f t="shared" si="27"/>
        <v>0.008986542887657906</v>
      </c>
      <c r="P79" s="25">
        <f t="shared" si="27"/>
        <v>0.007374719817929505</v>
      </c>
      <c r="Q79" s="25">
        <f t="shared" si="27"/>
        <v>0.006630511552681617</v>
      </c>
      <c r="R79" s="32"/>
    </row>
    <row r="80" spans="1:18" ht="12">
      <c r="A80" s="8"/>
      <c r="B80" s="38" t="s">
        <v>34</v>
      </c>
      <c r="C80" s="45">
        <f aca="true" t="shared" si="28" ref="C80:Q80">(C46+C47+C48+C49)/C$89</f>
        <v>0.017288996499150618</v>
      </c>
      <c r="D80" s="24">
        <f t="shared" si="28"/>
        <v>0.02063765095894316</v>
      </c>
      <c r="E80" s="24">
        <f t="shared" si="28"/>
        <v>0.02332715856509723</v>
      </c>
      <c r="F80" s="24">
        <f t="shared" si="28"/>
        <v>0.026526777927090333</v>
      </c>
      <c r="G80" s="24">
        <f t="shared" si="28"/>
        <v>0.028760894397994643</v>
      </c>
      <c r="H80" s="24">
        <f t="shared" si="28"/>
        <v>0.030518880104662017</v>
      </c>
      <c r="I80" s="24">
        <f t="shared" si="28"/>
        <v>0.03195397447047338</v>
      </c>
      <c r="J80" s="24">
        <f t="shared" si="28"/>
        <v>0.03299734288252806</v>
      </c>
      <c r="K80" s="24">
        <f t="shared" si="28"/>
        <v>0.03585262179349001</v>
      </c>
      <c r="L80" s="24">
        <f t="shared" si="28"/>
        <v>0.03660583355397951</v>
      </c>
      <c r="M80" s="24">
        <f t="shared" si="28"/>
        <v>0.03726506974362267</v>
      </c>
      <c r="N80" s="24">
        <f t="shared" si="28"/>
        <v>0.036387002734352636</v>
      </c>
      <c r="O80" s="24">
        <f t="shared" si="28"/>
        <v>0.036528775563895506</v>
      </c>
      <c r="P80" s="25">
        <f t="shared" si="28"/>
        <v>0.0391112000949569</v>
      </c>
      <c r="Q80" s="25">
        <f t="shared" si="28"/>
        <v>0.0382233687720062</v>
      </c>
      <c r="R80" s="32"/>
    </row>
    <row r="81" spans="1:18" ht="12">
      <c r="A81" s="8"/>
      <c r="B81" s="38" t="s">
        <v>2</v>
      </c>
      <c r="C81" s="45">
        <f aca="true" t="shared" si="29" ref="C81:Q81">C40/C$89</f>
        <v>0.009464032711047718</v>
      </c>
      <c r="D81" s="24">
        <f t="shared" si="29"/>
        <v>0.00858719589090455</v>
      </c>
      <c r="E81" s="24">
        <f t="shared" si="29"/>
        <v>0.009890948489933563</v>
      </c>
      <c r="F81" s="24">
        <f t="shared" si="29"/>
        <v>0.009898870114745469</v>
      </c>
      <c r="G81" s="24">
        <f t="shared" si="29"/>
        <v>0.01035991947164803</v>
      </c>
      <c r="H81" s="24">
        <f t="shared" si="29"/>
        <v>0.010921334815243147</v>
      </c>
      <c r="I81" s="24">
        <f t="shared" si="29"/>
        <v>0.010610130593078188</v>
      </c>
      <c r="J81" s="24">
        <f t="shared" si="29"/>
        <v>0.009478506147053808</v>
      </c>
      <c r="K81" s="24">
        <f t="shared" si="29"/>
        <v>0.009487188555363953</v>
      </c>
      <c r="L81" s="24">
        <f t="shared" si="29"/>
        <v>0.009704139398231169</v>
      </c>
      <c r="M81" s="24">
        <f t="shared" si="29"/>
        <v>0.010336718318746833</v>
      </c>
      <c r="N81" s="24">
        <f t="shared" si="29"/>
        <v>0.010600453965879419</v>
      </c>
      <c r="O81" s="24">
        <f t="shared" si="29"/>
        <v>0.010562660367249281</v>
      </c>
      <c r="P81" s="25">
        <f t="shared" si="29"/>
        <v>0.00945727228588637</v>
      </c>
      <c r="Q81" s="25">
        <f t="shared" si="29"/>
        <v>0.008116783744856927</v>
      </c>
      <c r="R81" s="32"/>
    </row>
    <row r="82" spans="1:18" ht="12">
      <c r="A82" s="8"/>
      <c r="B82" s="38" t="s">
        <v>5</v>
      </c>
      <c r="C82" s="45">
        <f aca="true" t="shared" si="30" ref="C82:Q82">C43/C$89</f>
        <v>0.024813434592458956</v>
      </c>
      <c r="D82" s="24">
        <f t="shared" si="30"/>
        <v>0.020963186963629976</v>
      </c>
      <c r="E82" s="24">
        <f t="shared" si="30"/>
        <v>0.01688722586955069</v>
      </c>
      <c r="F82" s="24">
        <f t="shared" si="30"/>
        <v>0.015554822599230318</v>
      </c>
      <c r="G82" s="24">
        <f t="shared" si="30"/>
        <v>0.01608167462265832</v>
      </c>
      <c r="H82" s="24">
        <f t="shared" si="30"/>
        <v>0.018674311202429197</v>
      </c>
      <c r="I82" s="24">
        <f t="shared" si="30"/>
        <v>0.018876185797832203</v>
      </c>
      <c r="J82" s="24">
        <f t="shared" si="30"/>
        <v>0.021764626004124047</v>
      </c>
      <c r="K82" s="24">
        <f t="shared" si="30"/>
        <v>0.022939149286843454</v>
      </c>
      <c r="L82" s="24">
        <f t="shared" si="30"/>
        <v>0.020366222056751506</v>
      </c>
      <c r="M82" s="24">
        <f t="shared" si="30"/>
        <v>0.016430266886914242</v>
      </c>
      <c r="N82" s="24">
        <f t="shared" si="30"/>
        <v>0.022365648829036255</v>
      </c>
      <c r="O82" s="24">
        <f t="shared" si="30"/>
        <v>0.01924370819875628</v>
      </c>
      <c r="P82" s="25">
        <f t="shared" si="30"/>
        <v>0.014366500042273446</v>
      </c>
      <c r="Q82" s="25">
        <f t="shared" si="30"/>
        <v>0.013750865699681609</v>
      </c>
      <c r="R82" s="32"/>
    </row>
    <row r="83" spans="1:18" s="7" customFormat="1" ht="12.75">
      <c r="A83" s="4"/>
      <c r="B83" s="39" t="s">
        <v>12</v>
      </c>
      <c r="C83" s="46">
        <f aca="true" t="shared" si="31" ref="C83:Q83">(C50+C52)/C$89</f>
        <v>0.15057407934812647</v>
      </c>
      <c r="D83" s="27">
        <f t="shared" si="31"/>
        <v>0.1541967929633057</v>
      </c>
      <c r="E83" s="27">
        <f t="shared" si="31"/>
        <v>0.15916082524603625</v>
      </c>
      <c r="F83" s="27">
        <f t="shared" si="31"/>
        <v>0.1593966443344937</v>
      </c>
      <c r="G83" s="27">
        <f t="shared" si="31"/>
        <v>0.16049680884289474</v>
      </c>
      <c r="H83" s="27">
        <f t="shared" si="31"/>
        <v>0.16281582361769842</v>
      </c>
      <c r="I83" s="27">
        <f t="shared" si="31"/>
        <v>0.15796223073018822</v>
      </c>
      <c r="J83" s="27">
        <f t="shared" si="31"/>
        <v>0.15531339483678416</v>
      </c>
      <c r="K83" s="27">
        <f t="shared" si="31"/>
        <v>0.16239806151328956</v>
      </c>
      <c r="L83" s="27">
        <f t="shared" si="31"/>
        <v>0.15816988322912315</v>
      </c>
      <c r="M83" s="27">
        <f t="shared" si="31"/>
        <v>0.1532037250139415</v>
      </c>
      <c r="N83" s="27">
        <f t="shared" si="31"/>
        <v>0.15920399873537947</v>
      </c>
      <c r="O83" s="27">
        <f t="shared" si="31"/>
        <v>0.1562726459574075</v>
      </c>
      <c r="P83" s="28">
        <f t="shared" si="31"/>
        <v>0.1463570115762214</v>
      </c>
      <c r="Q83" s="28">
        <f t="shared" si="31"/>
        <v>0.13380773549156247</v>
      </c>
      <c r="R83" s="34"/>
    </row>
    <row r="84" spans="1:18" ht="12">
      <c r="A84" s="13" t="s">
        <v>17</v>
      </c>
      <c r="B84" s="20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43"/>
    </row>
    <row r="85" spans="1:18" s="7" customFormat="1" ht="12">
      <c r="A85" s="13"/>
      <c r="B85" s="20"/>
      <c r="C85" s="29">
        <v>2001</v>
      </c>
      <c r="D85" s="15">
        <v>2002</v>
      </c>
      <c r="E85" s="14">
        <v>2003</v>
      </c>
      <c r="F85" s="14">
        <v>2004</v>
      </c>
      <c r="G85" s="14">
        <v>2005</v>
      </c>
      <c r="H85" s="14">
        <v>2006</v>
      </c>
      <c r="I85" s="14">
        <v>2007</v>
      </c>
      <c r="J85" s="14">
        <v>2008</v>
      </c>
      <c r="K85" s="14">
        <v>2009</v>
      </c>
      <c r="L85" s="14">
        <v>2010</v>
      </c>
      <c r="M85" s="14">
        <v>2011</v>
      </c>
      <c r="N85" s="14">
        <v>2012</v>
      </c>
      <c r="O85" s="14">
        <v>2013</v>
      </c>
      <c r="P85" s="14">
        <v>2014</v>
      </c>
      <c r="Q85" s="14">
        <v>2015</v>
      </c>
      <c r="R85" s="12"/>
    </row>
    <row r="86" spans="1:18" s="3" customFormat="1" ht="12">
      <c r="A86" s="6" t="s">
        <v>13</v>
      </c>
      <c r="C86" s="35">
        <v>3933462.68</v>
      </c>
      <c r="D86" s="10">
        <v>3941901.2000000114</v>
      </c>
      <c r="E86" s="10">
        <v>3952370.9875</v>
      </c>
      <c r="F86" s="10">
        <v>3960517</v>
      </c>
      <c r="G86" s="10">
        <v>3984952.75</v>
      </c>
      <c r="H86" s="10">
        <v>4016668.75</v>
      </c>
      <c r="I86" s="10">
        <v>4049758.043108975</v>
      </c>
      <c r="J86" s="10">
        <v>4079656.5000000084</v>
      </c>
      <c r="K86" s="10">
        <v>4099640.25</v>
      </c>
      <c r="L86" s="10">
        <v>4120499.750000008</v>
      </c>
      <c r="M86" s="10">
        <v>4136499</v>
      </c>
      <c r="N86" s="10">
        <v>4144124.2499988475</v>
      </c>
      <c r="O86" s="10">
        <v>4149702</v>
      </c>
      <c r="P86" s="10">
        <v>4150527</v>
      </c>
      <c r="Q86" s="10">
        <v>4158145</v>
      </c>
      <c r="R86" s="40"/>
    </row>
    <row r="87" spans="1:18" s="3" customFormat="1" ht="12">
      <c r="A87" s="6" t="s">
        <v>15</v>
      </c>
      <c r="C87" s="35">
        <v>631406.08</v>
      </c>
      <c r="D87" s="10">
        <v>642296.9824999964</v>
      </c>
      <c r="E87" s="10">
        <v>654374.0125</v>
      </c>
      <c r="F87" s="10">
        <v>661157</v>
      </c>
      <c r="G87" s="10">
        <v>671080.5000000019</v>
      </c>
      <c r="H87" s="10">
        <v>681606.4999999993</v>
      </c>
      <c r="I87" s="10">
        <v>691898.7622668298</v>
      </c>
      <c r="J87" s="10">
        <v>708334.500000005</v>
      </c>
      <c r="K87" s="10">
        <v>725675.2500000006</v>
      </c>
      <c r="L87" s="10">
        <v>741700.5000000017</v>
      </c>
      <c r="M87" s="10">
        <v>757194.7499999987</v>
      </c>
      <c r="N87" s="10">
        <v>769197.7499999781</v>
      </c>
      <c r="O87" s="10">
        <v>777136</v>
      </c>
      <c r="P87" s="10">
        <v>780640</v>
      </c>
      <c r="Q87" s="10">
        <v>796544</v>
      </c>
      <c r="R87" s="40"/>
    </row>
    <row r="88" spans="1:18" s="3" customFormat="1" ht="12">
      <c r="A88" s="6" t="s">
        <v>14</v>
      </c>
      <c r="C88" s="35">
        <v>2163341.29</v>
      </c>
      <c r="D88" s="10">
        <v>2173886.847500045</v>
      </c>
      <c r="E88" s="10">
        <v>2184009.2</v>
      </c>
      <c r="F88" s="10">
        <v>2196983</v>
      </c>
      <c r="G88" s="10">
        <v>2220178.5</v>
      </c>
      <c r="H88" s="10">
        <v>2242543</v>
      </c>
      <c r="I88" s="10">
        <v>2265797</v>
      </c>
      <c r="J88" s="10">
        <v>2285275.5000000116</v>
      </c>
      <c r="K88" s="10">
        <v>2300188.499999992</v>
      </c>
      <c r="L88" s="10">
        <v>2314634.0000000075</v>
      </c>
      <c r="M88" s="10">
        <v>2325909</v>
      </c>
      <c r="N88" s="10">
        <v>2328631.999999635</v>
      </c>
      <c r="O88" s="10">
        <v>2330235.2500000065</v>
      </c>
      <c r="P88" s="10">
        <v>2331075</v>
      </c>
      <c r="Q88" s="10">
        <v>2322260</v>
      </c>
      <c r="R88" s="40"/>
    </row>
    <row r="89" spans="1:18" s="3" customFormat="1" ht="12">
      <c r="A89" s="29" t="s">
        <v>0</v>
      </c>
      <c r="B89" s="15"/>
      <c r="C89" s="29">
        <f>SUM(C86:C88)</f>
        <v>6728210.05</v>
      </c>
      <c r="D89" s="15">
        <f>SUM(D86:D88)</f>
        <v>6758085.030000052</v>
      </c>
      <c r="E89" s="15">
        <f>SUM(E86:E88)</f>
        <v>6790754.2</v>
      </c>
      <c r="F89" s="15">
        <f>SUM(F86:F88)</f>
        <v>6818657</v>
      </c>
      <c r="G89" s="15">
        <f>SUM(G86:G88)</f>
        <v>6876211.750000002</v>
      </c>
      <c r="H89" s="15">
        <f aca="true" t="shared" si="32" ref="H89:O89">SUM(H86:H88)</f>
        <v>6940818.249999999</v>
      </c>
      <c r="I89" s="15">
        <f t="shared" si="32"/>
        <v>7007453.805375805</v>
      </c>
      <c r="J89" s="15">
        <f t="shared" si="32"/>
        <v>7073266.500000024</v>
      </c>
      <c r="K89" s="15">
        <f t="shared" si="32"/>
        <v>7125503.999999993</v>
      </c>
      <c r="L89" s="15">
        <f t="shared" si="32"/>
        <v>7176834.250000017</v>
      </c>
      <c r="M89" s="15">
        <f t="shared" si="32"/>
        <v>7219602.749999999</v>
      </c>
      <c r="N89" s="15">
        <f t="shared" si="32"/>
        <v>7241953.9999984605</v>
      </c>
      <c r="O89" s="15">
        <f t="shared" si="32"/>
        <v>7257073.2500000065</v>
      </c>
      <c r="P89" s="15">
        <v>7262242</v>
      </c>
      <c r="Q89" s="15">
        <v>7286014</v>
      </c>
      <c r="R89" s="41"/>
    </row>
    <row r="90" spans="1:18" ht="12">
      <c r="A90" s="13"/>
      <c r="B90" s="20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43"/>
    </row>
    <row r="91" spans="1:18" ht="12">
      <c r="A91" s="13" t="s">
        <v>38</v>
      </c>
      <c r="B91" s="20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43"/>
    </row>
    <row r="92" spans="1:18" ht="12">
      <c r="A92" s="13"/>
      <c r="B92" s="20"/>
      <c r="C92" s="29">
        <v>2001</v>
      </c>
      <c r="D92" s="15">
        <v>2002</v>
      </c>
      <c r="E92" s="14">
        <v>2003</v>
      </c>
      <c r="F92" s="14">
        <v>2004</v>
      </c>
      <c r="G92" s="14">
        <v>2005</v>
      </c>
      <c r="H92" s="14">
        <v>2006</v>
      </c>
      <c r="I92" s="14">
        <v>2007</v>
      </c>
      <c r="J92" s="14">
        <v>2008</v>
      </c>
      <c r="K92" s="14">
        <v>2009</v>
      </c>
      <c r="L92" s="14">
        <v>2010</v>
      </c>
      <c r="M92" s="14">
        <v>2011</v>
      </c>
      <c r="N92" s="14">
        <v>2012</v>
      </c>
      <c r="O92" s="14">
        <v>2013</v>
      </c>
      <c r="P92" s="14">
        <v>2014</v>
      </c>
      <c r="Q92" s="14">
        <v>2015</v>
      </c>
      <c r="R92" s="12"/>
    </row>
    <row r="93" spans="1:18" ht="12">
      <c r="A93" s="6" t="s">
        <v>13</v>
      </c>
      <c r="B93" s="3"/>
      <c r="C93" s="35">
        <f>C3+C5+C6+C8+C10+C12</f>
        <v>341528</v>
      </c>
      <c r="D93" s="10">
        <f aca="true" t="shared" si="33" ref="D93:Q93">D3+D5+D6+D8+D10+D12</f>
        <v>355752</v>
      </c>
      <c r="E93" s="10">
        <f t="shared" si="33"/>
        <v>371977</v>
      </c>
      <c r="F93" s="10">
        <f t="shared" si="33"/>
        <v>363588</v>
      </c>
      <c r="G93" s="10">
        <f t="shared" si="33"/>
        <v>352686</v>
      </c>
      <c r="H93" s="10">
        <f t="shared" si="33"/>
        <v>342103</v>
      </c>
      <c r="I93" s="10">
        <f t="shared" si="33"/>
        <v>317778</v>
      </c>
      <c r="J93" s="10">
        <f t="shared" si="33"/>
        <v>302351</v>
      </c>
      <c r="K93" s="10">
        <f t="shared" si="33"/>
        <v>319588</v>
      </c>
      <c r="L93" s="10">
        <f t="shared" si="33"/>
        <v>310912</v>
      </c>
      <c r="M93" s="10">
        <f t="shared" si="33"/>
        <v>302881</v>
      </c>
      <c r="N93" s="10">
        <f t="shared" si="33"/>
        <v>304937</v>
      </c>
      <c r="O93" s="10">
        <f t="shared" si="33"/>
        <v>308045</v>
      </c>
      <c r="P93" s="10">
        <f t="shared" si="33"/>
        <v>286969</v>
      </c>
      <c r="Q93" s="10">
        <f t="shared" si="33"/>
        <v>265351</v>
      </c>
      <c r="R93" s="40"/>
    </row>
    <row r="94" spans="1:18" ht="12">
      <c r="A94" s="6" t="s">
        <v>15</v>
      </c>
      <c r="B94" s="3"/>
      <c r="C94" s="35">
        <f>C27+C29+C30+C32+C34+C36</f>
        <v>77800</v>
      </c>
      <c r="D94" s="10">
        <f aca="true" t="shared" si="34" ref="D94:Q94">D27+D29+D30+D32+D34+D36</f>
        <v>84975</v>
      </c>
      <c r="E94" s="10">
        <f t="shared" si="34"/>
        <v>90221</v>
      </c>
      <c r="F94" s="10">
        <f t="shared" si="34"/>
        <v>90605</v>
      </c>
      <c r="G94" s="10">
        <f t="shared" si="34"/>
        <v>91084</v>
      </c>
      <c r="H94" s="10">
        <f t="shared" si="34"/>
        <v>92462</v>
      </c>
      <c r="I94" s="10">
        <f t="shared" si="34"/>
        <v>90421</v>
      </c>
      <c r="J94" s="10">
        <f t="shared" si="34"/>
        <v>86083</v>
      </c>
      <c r="K94" s="10">
        <f t="shared" si="34"/>
        <v>89011</v>
      </c>
      <c r="L94" s="10">
        <f t="shared" si="34"/>
        <v>92250</v>
      </c>
      <c r="M94" s="10">
        <f t="shared" si="34"/>
        <v>91610</v>
      </c>
      <c r="N94" s="10">
        <f t="shared" si="34"/>
        <v>94144</v>
      </c>
      <c r="O94" s="10">
        <f t="shared" si="34"/>
        <v>94409</v>
      </c>
      <c r="P94" s="10">
        <f t="shared" si="34"/>
        <v>87800</v>
      </c>
      <c r="Q94" s="10">
        <f t="shared" si="34"/>
        <v>75060</v>
      </c>
      <c r="R94" s="40"/>
    </row>
    <row r="95" spans="1:18" ht="12">
      <c r="A95" s="6" t="s">
        <v>14</v>
      </c>
      <c r="B95" s="3"/>
      <c r="C95" s="35">
        <f>C15+C17+C18+C20+C22+C24</f>
        <v>275445</v>
      </c>
      <c r="D95" s="10">
        <f aca="true" t="shared" si="35" ref="D95:Q95">D15+D17+D18+D20+D22+D24</f>
        <v>288767</v>
      </c>
      <c r="E95" s="10">
        <f t="shared" si="35"/>
        <v>301099</v>
      </c>
      <c r="F95" s="10">
        <f t="shared" si="35"/>
        <v>305068</v>
      </c>
      <c r="G95" s="10">
        <f t="shared" si="35"/>
        <v>306801</v>
      </c>
      <c r="H95" s="10">
        <f t="shared" si="35"/>
        <v>304588</v>
      </c>
      <c r="I95" s="10">
        <f t="shared" si="35"/>
        <v>293797</v>
      </c>
      <c r="J95" s="10">
        <f t="shared" si="35"/>
        <v>279509</v>
      </c>
      <c r="K95" s="10">
        <f t="shared" si="35"/>
        <v>284679</v>
      </c>
      <c r="L95" s="10">
        <f t="shared" si="35"/>
        <v>275438</v>
      </c>
      <c r="M95" s="10">
        <f t="shared" si="35"/>
        <v>270662</v>
      </c>
      <c r="N95" s="10">
        <f t="shared" si="35"/>
        <v>272069</v>
      </c>
      <c r="O95" s="10">
        <f t="shared" si="35"/>
        <v>269979</v>
      </c>
      <c r="P95" s="10">
        <f t="shared" si="35"/>
        <v>250981</v>
      </c>
      <c r="Q95" s="10">
        <f t="shared" si="35"/>
        <v>214860</v>
      </c>
      <c r="R95" s="40"/>
    </row>
    <row r="96" spans="1:18" ht="12">
      <c r="A96" s="29" t="s">
        <v>0</v>
      </c>
      <c r="B96" s="15"/>
      <c r="C96" s="29">
        <f>C39+C41+C42+C44+C46+C48</f>
        <v>694773</v>
      </c>
      <c r="D96" s="15">
        <f aca="true" t="shared" si="36" ref="D96:Q96">D39+D41+D42+D44+D46+D48</f>
        <v>729494</v>
      </c>
      <c r="E96" s="15">
        <f t="shared" si="36"/>
        <v>763297</v>
      </c>
      <c r="F96" s="15">
        <f t="shared" si="36"/>
        <v>759261</v>
      </c>
      <c r="G96" s="15">
        <f t="shared" si="36"/>
        <v>750571</v>
      </c>
      <c r="H96" s="15">
        <f t="shared" si="36"/>
        <v>739153</v>
      </c>
      <c r="I96" s="15">
        <f t="shared" si="36"/>
        <v>701996</v>
      </c>
      <c r="J96" s="15">
        <f t="shared" si="36"/>
        <v>667943</v>
      </c>
      <c r="K96" s="15">
        <f t="shared" si="36"/>
        <v>693278</v>
      </c>
      <c r="L96" s="15">
        <f t="shared" si="36"/>
        <v>678600</v>
      </c>
      <c r="M96" s="15">
        <f t="shared" si="36"/>
        <v>665153</v>
      </c>
      <c r="N96" s="15">
        <f t="shared" si="36"/>
        <v>671150</v>
      </c>
      <c r="O96" s="15">
        <f t="shared" si="36"/>
        <v>672433</v>
      </c>
      <c r="P96" s="15">
        <f t="shared" si="36"/>
        <v>625750</v>
      </c>
      <c r="Q96" s="15">
        <f t="shared" si="36"/>
        <v>555271</v>
      </c>
      <c r="R96" s="41"/>
    </row>
    <row r="97" spans="1:18" ht="12">
      <c r="A97" s="13"/>
      <c r="B97" s="20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42"/>
    </row>
    <row r="98" spans="1:18" ht="12">
      <c r="A98" s="13" t="s">
        <v>40</v>
      </c>
      <c r="B98" s="20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43"/>
    </row>
    <row r="99" spans="1:18" ht="12">
      <c r="A99" s="13"/>
      <c r="B99" s="20"/>
      <c r="C99" s="29">
        <v>2001</v>
      </c>
      <c r="D99" s="15">
        <v>2002</v>
      </c>
      <c r="E99" s="14">
        <v>2003</v>
      </c>
      <c r="F99" s="14">
        <v>2004</v>
      </c>
      <c r="G99" s="14">
        <v>2005</v>
      </c>
      <c r="H99" s="14">
        <v>2006</v>
      </c>
      <c r="I99" s="14">
        <v>2007</v>
      </c>
      <c r="J99" s="14">
        <v>2008</v>
      </c>
      <c r="K99" s="14">
        <v>2009</v>
      </c>
      <c r="L99" s="14">
        <v>2010</v>
      </c>
      <c r="M99" s="14">
        <v>2011</v>
      </c>
      <c r="N99" s="14">
        <v>2012</v>
      </c>
      <c r="O99" s="14">
        <v>2013</v>
      </c>
      <c r="P99" s="14">
        <v>2014</v>
      </c>
      <c r="Q99" s="14">
        <v>2015</v>
      </c>
      <c r="R99" s="12"/>
    </row>
    <row r="100" spans="1:18" ht="12">
      <c r="A100" s="6" t="s">
        <v>13</v>
      </c>
      <c r="B100" s="3"/>
      <c r="C100" s="35">
        <f>C4+C7+C9+C11+C13</f>
        <v>207870</v>
      </c>
      <c r="D100" s="10">
        <f aca="true" t="shared" si="37" ref="D100:Q100">D4+D7+D9+D11+D13</f>
        <v>209214</v>
      </c>
      <c r="E100" s="10">
        <f t="shared" si="37"/>
        <v>206488</v>
      </c>
      <c r="F100" s="10">
        <f t="shared" si="37"/>
        <v>209990</v>
      </c>
      <c r="G100" s="10">
        <f t="shared" si="37"/>
        <v>225019</v>
      </c>
      <c r="H100" s="10">
        <f t="shared" si="37"/>
        <v>251717</v>
      </c>
      <c r="I100" s="10">
        <f t="shared" si="37"/>
        <v>256560</v>
      </c>
      <c r="J100" s="10">
        <f t="shared" si="37"/>
        <v>278231</v>
      </c>
      <c r="K100" s="10">
        <f t="shared" si="37"/>
        <v>297288</v>
      </c>
      <c r="L100" s="10">
        <f t="shared" si="37"/>
        <v>288301</v>
      </c>
      <c r="M100" s="10">
        <f t="shared" si="37"/>
        <v>279533</v>
      </c>
      <c r="N100" s="10">
        <f t="shared" si="37"/>
        <v>304978</v>
      </c>
      <c r="O100" s="10">
        <f t="shared" si="37"/>
        <v>295607</v>
      </c>
      <c r="P100" s="10">
        <f t="shared" si="37"/>
        <v>287017</v>
      </c>
      <c r="Q100" s="10">
        <f t="shared" si="37"/>
        <v>277644</v>
      </c>
      <c r="R100" s="40"/>
    </row>
    <row r="101" spans="1:18" ht="12">
      <c r="A101" s="6" t="s">
        <v>15</v>
      </c>
      <c r="B101" s="3"/>
      <c r="C101" s="35">
        <f>C28+C31+C33+C35+C37</f>
        <v>15619</v>
      </c>
      <c r="D101" s="10">
        <f aca="true" t="shared" si="38" ref="D101:Q101">D28+D31+D33+D35+D37</f>
        <v>16440</v>
      </c>
      <c r="E101" s="10">
        <f t="shared" si="38"/>
        <v>17616</v>
      </c>
      <c r="F101" s="10">
        <f t="shared" si="38"/>
        <v>19019</v>
      </c>
      <c r="G101" s="10">
        <f t="shared" si="38"/>
        <v>20420</v>
      </c>
      <c r="H101" s="10">
        <f t="shared" si="38"/>
        <v>22320</v>
      </c>
      <c r="I101" s="10">
        <f t="shared" si="38"/>
        <v>23073</v>
      </c>
      <c r="J101" s="10">
        <f t="shared" si="38"/>
        <v>22540</v>
      </c>
      <c r="K101" s="10">
        <f t="shared" si="38"/>
        <v>25090</v>
      </c>
      <c r="L101" s="10">
        <f t="shared" si="38"/>
        <v>26273</v>
      </c>
      <c r="M101" s="10">
        <f t="shared" si="38"/>
        <v>26709</v>
      </c>
      <c r="N101" s="10">
        <f t="shared" si="38"/>
        <v>27462</v>
      </c>
      <c r="O101" s="10">
        <f t="shared" si="38"/>
        <v>27234</v>
      </c>
      <c r="P101" s="10">
        <f t="shared" si="38"/>
        <v>25353</v>
      </c>
      <c r="Q101" s="10">
        <f t="shared" si="38"/>
        <v>25493</v>
      </c>
      <c r="R101" s="40"/>
    </row>
    <row r="102" spans="1:18" ht="12">
      <c r="A102" s="6" t="s">
        <v>14</v>
      </c>
      <c r="B102" s="3"/>
      <c r="C102" s="35">
        <f>C16+C19+C21+C23+C25</f>
        <v>94832</v>
      </c>
      <c r="D102" s="10">
        <f aca="true" t="shared" si="39" ref="D102:Q102">D16+D19+D21+D23+D25</f>
        <v>94490</v>
      </c>
      <c r="E102" s="10">
        <f t="shared" si="39"/>
        <v>93421</v>
      </c>
      <c r="F102" s="10">
        <f t="shared" si="39"/>
        <v>98601</v>
      </c>
      <c r="G102" s="10">
        <f t="shared" si="39"/>
        <v>107600</v>
      </c>
      <c r="H102" s="10">
        <f t="shared" si="39"/>
        <v>116885</v>
      </c>
      <c r="I102" s="10">
        <f t="shared" si="39"/>
        <v>125284</v>
      </c>
      <c r="J102" s="10">
        <f t="shared" si="39"/>
        <v>129859</v>
      </c>
      <c r="K102" s="10">
        <f t="shared" si="39"/>
        <v>141512</v>
      </c>
      <c r="L102" s="10">
        <f t="shared" si="39"/>
        <v>141985</v>
      </c>
      <c r="M102" s="10">
        <f t="shared" si="39"/>
        <v>134675</v>
      </c>
      <c r="N102" s="10">
        <f t="shared" si="39"/>
        <v>149358</v>
      </c>
      <c r="O102" s="10">
        <f t="shared" si="39"/>
        <v>138808</v>
      </c>
      <c r="P102" s="10">
        <f t="shared" si="39"/>
        <v>124760</v>
      </c>
      <c r="Q102" s="10">
        <f t="shared" si="39"/>
        <v>116517</v>
      </c>
      <c r="R102" s="40"/>
    </row>
    <row r="103" spans="1:18" ht="12">
      <c r="A103" s="29" t="s">
        <v>0</v>
      </c>
      <c r="B103" s="15"/>
      <c r="C103" s="29">
        <f>C40+C43+C45+C47+C49</f>
        <v>318321</v>
      </c>
      <c r="D103" s="15">
        <f aca="true" t="shared" si="40" ref="D103:Q103">D40+D43+D45+D47+D49</f>
        <v>312581</v>
      </c>
      <c r="E103" s="15">
        <f t="shared" si="40"/>
        <v>317525</v>
      </c>
      <c r="F103" s="15">
        <f t="shared" si="40"/>
        <v>327610</v>
      </c>
      <c r="G103" s="15">
        <f t="shared" si="40"/>
        <v>353039</v>
      </c>
      <c r="H103" s="15">
        <f t="shared" si="40"/>
        <v>390922</v>
      </c>
      <c r="I103" s="15">
        <f t="shared" si="40"/>
        <v>404917</v>
      </c>
      <c r="J103" s="15">
        <f t="shared" si="40"/>
        <v>430630</v>
      </c>
      <c r="K103" s="15">
        <f t="shared" si="40"/>
        <v>463890</v>
      </c>
      <c r="L103" s="15">
        <f t="shared" si="40"/>
        <v>456559</v>
      </c>
      <c r="M103" s="15">
        <f t="shared" si="40"/>
        <v>440917</v>
      </c>
      <c r="N103" s="15">
        <f t="shared" si="40"/>
        <v>481798</v>
      </c>
      <c r="O103" s="15">
        <f t="shared" si="40"/>
        <v>461649</v>
      </c>
      <c r="P103" s="15">
        <f t="shared" si="40"/>
        <v>437130</v>
      </c>
      <c r="Q103" s="15">
        <f t="shared" si="40"/>
        <v>419654</v>
      </c>
      <c r="R103" s="41"/>
    </row>
    <row r="104" spans="1:18" ht="12">
      <c r="A104" s="13"/>
      <c r="B104" s="20"/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42"/>
    </row>
    <row r="105" spans="1:18" ht="12">
      <c r="A105" s="13" t="s">
        <v>29</v>
      </c>
      <c r="B105" s="20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43"/>
    </row>
    <row r="106" spans="1:18" ht="12">
      <c r="A106" s="13"/>
      <c r="B106" s="20"/>
      <c r="C106" s="29">
        <v>2001</v>
      </c>
      <c r="D106" s="15">
        <v>2002</v>
      </c>
      <c r="E106" s="14">
        <v>2003</v>
      </c>
      <c r="F106" s="14">
        <v>2004</v>
      </c>
      <c r="G106" s="14">
        <v>2005</v>
      </c>
      <c r="H106" s="14">
        <v>2006</v>
      </c>
      <c r="I106" s="14">
        <v>2007</v>
      </c>
      <c r="J106" s="14">
        <v>2008</v>
      </c>
      <c r="K106" s="14">
        <v>2009</v>
      </c>
      <c r="L106" s="14">
        <v>2010</v>
      </c>
      <c r="M106" s="14">
        <v>2011</v>
      </c>
      <c r="N106" s="14">
        <v>2012</v>
      </c>
      <c r="O106" s="14">
        <v>2013</v>
      </c>
      <c r="P106" s="14">
        <v>2014</v>
      </c>
      <c r="Q106" s="14">
        <v>2015</v>
      </c>
      <c r="R106" s="12"/>
    </row>
    <row r="107" spans="1:18" ht="12">
      <c r="A107" s="6" t="s">
        <v>13</v>
      </c>
      <c r="B107" s="3"/>
      <c r="C107" s="35">
        <f aca="true" t="shared" si="41" ref="C107:Q107">C14</f>
        <v>549398</v>
      </c>
      <c r="D107" s="10">
        <f t="shared" si="41"/>
        <v>564966</v>
      </c>
      <c r="E107" s="10">
        <f t="shared" si="41"/>
        <v>578465</v>
      </c>
      <c r="F107" s="10">
        <f t="shared" si="41"/>
        <v>573578</v>
      </c>
      <c r="G107" s="10">
        <f t="shared" si="41"/>
        <v>577705</v>
      </c>
      <c r="H107" s="10">
        <f t="shared" si="41"/>
        <v>593820</v>
      </c>
      <c r="I107" s="10">
        <f t="shared" si="41"/>
        <v>574338</v>
      </c>
      <c r="J107" s="10">
        <f t="shared" si="41"/>
        <v>580582</v>
      </c>
      <c r="K107" s="10">
        <f t="shared" si="41"/>
        <v>616876</v>
      </c>
      <c r="L107" s="10">
        <f t="shared" si="41"/>
        <v>599213</v>
      </c>
      <c r="M107" s="10">
        <f t="shared" si="41"/>
        <v>582414</v>
      </c>
      <c r="N107" s="10">
        <f t="shared" si="41"/>
        <v>609915</v>
      </c>
      <c r="O107" s="10">
        <f t="shared" si="41"/>
        <v>603652</v>
      </c>
      <c r="P107" s="10">
        <f t="shared" si="41"/>
        <v>573986</v>
      </c>
      <c r="Q107" s="10">
        <f t="shared" si="41"/>
        <v>542995</v>
      </c>
      <c r="R107" s="40"/>
    </row>
    <row r="108" spans="1:18" ht="12">
      <c r="A108" s="6" t="s">
        <v>15</v>
      </c>
      <c r="B108" s="3"/>
      <c r="C108" s="35">
        <f aca="true" t="shared" si="42" ref="C108:Q108">C38</f>
        <v>93419</v>
      </c>
      <c r="D108" s="10">
        <f t="shared" si="42"/>
        <v>101415</v>
      </c>
      <c r="E108" s="10">
        <f t="shared" si="42"/>
        <v>107837</v>
      </c>
      <c r="F108" s="10">
        <f t="shared" si="42"/>
        <v>109624</v>
      </c>
      <c r="G108" s="10">
        <f t="shared" si="42"/>
        <v>111504</v>
      </c>
      <c r="H108" s="10">
        <f t="shared" si="42"/>
        <v>114782</v>
      </c>
      <c r="I108" s="10">
        <f t="shared" si="42"/>
        <v>113494</v>
      </c>
      <c r="J108" s="10">
        <f t="shared" si="42"/>
        <v>108623</v>
      </c>
      <c r="K108" s="10">
        <f t="shared" si="42"/>
        <v>114101</v>
      </c>
      <c r="L108" s="10">
        <f t="shared" si="42"/>
        <v>118523</v>
      </c>
      <c r="M108" s="10">
        <f t="shared" si="42"/>
        <v>118319</v>
      </c>
      <c r="N108" s="10">
        <f t="shared" si="42"/>
        <v>121606</v>
      </c>
      <c r="O108" s="10">
        <f t="shared" si="42"/>
        <v>121643</v>
      </c>
      <c r="P108" s="10">
        <f t="shared" si="42"/>
        <v>113153</v>
      </c>
      <c r="Q108" s="10">
        <f t="shared" si="42"/>
        <v>100553</v>
      </c>
      <c r="R108" s="40"/>
    </row>
    <row r="109" spans="1:18" ht="12">
      <c r="A109" s="6" t="s">
        <v>14</v>
      </c>
      <c r="B109" s="3"/>
      <c r="C109" s="35">
        <f aca="true" t="shared" si="43" ref="C109:Q109">C26</f>
        <v>370277</v>
      </c>
      <c r="D109" s="10">
        <f t="shared" si="43"/>
        <v>383257</v>
      </c>
      <c r="E109" s="10">
        <f t="shared" si="43"/>
        <v>394520</v>
      </c>
      <c r="F109" s="10">
        <f t="shared" si="43"/>
        <v>403669</v>
      </c>
      <c r="G109" s="10">
        <f t="shared" si="43"/>
        <v>414401</v>
      </c>
      <c r="H109" s="10">
        <f t="shared" si="43"/>
        <v>421473</v>
      </c>
      <c r="I109" s="10">
        <f t="shared" si="43"/>
        <v>419081</v>
      </c>
      <c r="J109" s="10">
        <f t="shared" si="43"/>
        <v>409368</v>
      </c>
      <c r="K109" s="10">
        <f t="shared" si="43"/>
        <v>426191</v>
      </c>
      <c r="L109" s="10">
        <f t="shared" si="43"/>
        <v>417423</v>
      </c>
      <c r="M109" s="10">
        <f t="shared" si="43"/>
        <v>405337</v>
      </c>
      <c r="N109" s="10">
        <f t="shared" si="43"/>
        <v>421427</v>
      </c>
      <c r="O109" s="10">
        <f t="shared" si="43"/>
        <v>408787</v>
      </c>
      <c r="P109" s="10">
        <f t="shared" si="43"/>
        <v>375741</v>
      </c>
      <c r="Q109" s="10">
        <f t="shared" si="43"/>
        <v>331377</v>
      </c>
      <c r="R109" s="40"/>
    </row>
    <row r="110" spans="1:18" ht="12">
      <c r="A110" s="29" t="s">
        <v>0</v>
      </c>
      <c r="B110" s="15"/>
      <c r="C110" s="29">
        <f aca="true" t="shared" si="44" ref="C110:Q110">C50</f>
        <v>1013094</v>
      </c>
      <c r="D110" s="15">
        <f t="shared" si="44"/>
        <v>1042075</v>
      </c>
      <c r="E110" s="15">
        <f t="shared" si="44"/>
        <v>1080822</v>
      </c>
      <c r="F110" s="15">
        <f t="shared" si="44"/>
        <v>1086871</v>
      </c>
      <c r="G110" s="15">
        <f t="shared" si="44"/>
        <v>1103610</v>
      </c>
      <c r="H110" s="15">
        <f t="shared" si="44"/>
        <v>1130075</v>
      </c>
      <c r="I110" s="15">
        <f t="shared" si="44"/>
        <v>1106913</v>
      </c>
      <c r="J110" s="15">
        <f t="shared" si="44"/>
        <v>1098573</v>
      </c>
      <c r="K110" s="15">
        <f t="shared" si="44"/>
        <v>1157168</v>
      </c>
      <c r="L110" s="15">
        <f t="shared" si="44"/>
        <v>1135159</v>
      </c>
      <c r="M110" s="15">
        <f t="shared" si="44"/>
        <v>1106070</v>
      </c>
      <c r="N110" s="15">
        <f t="shared" si="44"/>
        <v>1152948</v>
      </c>
      <c r="O110" s="15">
        <f t="shared" si="44"/>
        <v>1134082</v>
      </c>
      <c r="P110" s="15">
        <f t="shared" si="44"/>
        <v>1062880</v>
      </c>
      <c r="Q110" s="15">
        <f t="shared" si="44"/>
        <v>974925</v>
      </c>
      <c r="R110" s="41"/>
    </row>
    <row r="111" spans="1:18" ht="12">
      <c r="A111" s="13"/>
      <c r="B111" s="20"/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42"/>
    </row>
    <row r="112" spans="1:18" ht="12">
      <c r="A112" s="13" t="s">
        <v>1</v>
      </c>
      <c r="B112" s="20"/>
      <c r="C112" s="1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43"/>
    </row>
    <row r="113" spans="1:18" ht="12">
      <c r="A113" s="13"/>
      <c r="B113" s="20"/>
      <c r="C113" s="29">
        <v>2001</v>
      </c>
      <c r="D113" s="15">
        <v>2002</v>
      </c>
      <c r="E113" s="14">
        <v>2003</v>
      </c>
      <c r="F113" s="14">
        <v>2004</v>
      </c>
      <c r="G113" s="14">
        <v>2005</v>
      </c>
      <c r="H113" s="14">
        <v>2006</v>
      </c>
      <c r="I113" s="14">
        <v>2007</v>
      </c>
      <c r="J113" s="14">
        <v>2008</v>
      </c>
      <c r="K113" s="14">
        <v>2009</v>
      </c>
      <c r="L113" s="14">
        <v>2010</v>
      </c>
      <c r="M113" s="14">
        <v>2011</v>
      </c>
      <c r="N113" s="14">
        <v>2012</v>
      </c>
      <c r="O113" s="14">
        <v>2013</v>
      </c>
      <c r="P113" s="14">
        <v>2014</v>
      </c>
      <c r="Q113" s="14">
        <v>2015</v>
      </c>
      <c r="R113" s="12"/>
    </row>
    <row r="114" spans="1:18" ht="12">
      <c r="A114" s="6" t="s">
        <v>13</v>
      </c>
      <c r="B114" s="3"/>
      <c r="C114" s="35">
        <f>C3</f>
        <v>133500</v>
      </c>
      <c r="D114" s="10">
        <f aca="true" t="shared" si="45" ref="D114:Q114">D3</f>
        <v>150578</v>
      </c>
      <c r="E114" s="10">
        <f t="shared" si="45"/>
        <v>168035</v>
      </c>
      <c r="F114" s="10">
        <f t="shared" si="45"/>
        <v>176908</v>
      </c>
      <c r="G114" s="10">
        <f t="shared" si="45"/>
        <v>170568</v>
      </c>
      <c r="H114" s="10">
        <f t="shared" si="45"/>
        <v>160484</v>
      </c>
      <c r="I114" s="10">
        <f t="shared" si="45"/>
        <v>141077</v>
      </c>
      <c r="J114" s="10">
        <f t="shared" si="45"/>
        <v>133406</v>
      </c>
      <c r="K114" s="10">
        <f t="shared" si="45"/>
        <v>151298</v>
      </c>
      <c r="L114" s="10">
        <f t="shared" si="45"/>
        <v>145360</v>
      </c>
      <c r="M114" s="10">
        <f t="shared" si="45"/>
        <v>142382</v>
      </c>
      <c r="N114" s="10">
        <f t="shared" si="45"/>
        <v>146940</v>
      </c>
      <c r="O114" s="10">
        <f t="shared" si="45"/>
        <v>160528</v>
      </c>
      <c r="P114" s="10">
        <f>P3</f>
        <v>151342</v>
      </c>
      <c r="Q114" s="10">
        <f t="shared" si="45"/>
        <v>141792</v>
      </c>
      <c r="R114" s="40"/>
    </row>
    <row r="115" spans="1:18" ht="12">
      <c r="A115" s="6" t="s">
        <v>15</v>
      </c>
      <c r="B115" s="3"/>
      <c r="C115" s="35">
        <f>C27</f>
        <v>52812</v>
      </c>
      <c r="D115" s="10">
        <f aca="true" t="shared" si="46" ref="D115:Q115">D27</f>
        <v>59993</v>
      </c>
      <c r="E115" s="10">
        <f t="shared" si="46"/>
        <v>65955</v>
      </c>
      <c r="F115" s="10">
        <f t="shared" si="46"/>
        <v>67559</v>
      </c>
      <c r="G115" s="10">
        <f t="shared" si="46"/>
        <v>69119</v>
      </c>
      <c r="H115" s="10">
        <f t="shared" si="46"/>
        <v>70441</v>
      </c>
      <c r="I115" s="10">
        <f t="shared" si="46"/>
        <v>68414</v>
      </c>
      <c r="J115" s="10">
        <f t="shared" si="46"/>
        <v>65582</v>
      </c>
      <c r="K115" s="10">
        <f t="shared" si="46"/>
        <v>68835</v>
      </c>
      <c r="L115" s="10">
        <f t="shared" si="46"/>
        <v>72430</v>
      </c>
      <c r="M115" s="10">
        <f t="shared" si="46"/>
        <v>72631</v>
      </c>
      <c r="N115" s="10">
        <f t="shared" si="46"/>
        <v>74982</v>
      </c>
      <c r="O115" s="10">
        <f t="shared" si="46"/>
        <v>76564</v>
      </c>
      <c r="P115" s="10">
        <f>P27</f>
        <v>71011</v>
      </c>
      <c r="Q115" s="10">
        <f t="shared" si="46"/>
        <v>60017</v>
      </c>
      <c r="R115" s="40"/>
    </row>
    <row r="116" spans="1:18" ht="12">
      <c r="A116" s="6" t="s">
        <v>14</v>
      </c>
      <c r="B116" s="3"/>
      <c r="C116" s="35">
        <f>C15</f>
        <v>173505</v>
      </c>
      <c r="D116" s="10">
        <f aca="true" t="shared" si="47" ref="D116:Q116">D15</f>
        <v>185664</v>
      </c>
      <c r="E116" s="10">
        <f t="shared" si="47"/>
        <v>203355</v>
      </c>
      <c r="F116" s="10">
        <f t="shared" si="47"/>
        <v>210925</v>
      </c>
      <c r="G116" s="10">
        <f t="shared" si="47"/>
        <v>213108</v>
      </c>
      <c r="H116" s="10">
        <f t="shared" si="47"/>
        <v>208440</v>
      </c>
      <c r="I116" s="10">
        <f t="shared" si="47"/>
        <v>198428</v>
      </c>
      <c r="J116" s="10">
        <f t="shared" si="47"/>
        <v>187619</v>
      </c>
      <c r="K116" s="10">
        <f t="shared" si="47"/>
        <v>193006</v>
      </c>
      <c r="L116" s="10">
        <f t="shared" si="47"/>
        <v>187522</v>
      </c>
      <c r="M116" s="10">
        <f t="shared" si="47"/>
        <v>185639</v>
      </c>
      <c r="N116" s="10">
        <f t="shared" si="47"/>
        <v>187872</v>
      </c>
      <c r="O116" s="10">
        <f t="shared" si="47"/>
        <v>192257</v>
      </c>
      <c r="P116" s="10">
        <f>P15</f>
        <v>178461</v>
      </c>
      <c r="Q116" s="10">
        <f t="shared" si="47"/>
        <v>150459</v>
      </c>
      <c r="R116" s="40"/>
    </row>
    <row r="117" spans="1:18" ht="12">
      <c r="A117" s="29" t="s">
        <v>0</v>
      </c>
      <c r="B117" s="15"/>
      <c r="C117" s="29">
        <f>SUM(C114:C116)</f>
        <v>359817</v>
      </c>
      <c r="D117" s="15">
        <f aca="true" t="shared" si="48" ref="D117:Q117">SUM(D114:D116)</f>
        <v>396235</v>
      </c>
      <c r="E117" s="15">
        <f t="shared" si="48"/>
        <v>437345</v>
      </c>
      <c r="F117" s="15">
        <f t="shared" si="48"/>
        <v>455392</v>
      </c>
      <c r="G117" s="15">
        <f t="shared" si="48"/>
        <v>452795</v>
      </c>
      <c r="H117" s="15">
        <f t="shared" si="48"/>
        <v>439365</v>
      </c>
      <c r="I117" s="15">
        <f t="shared" si="48"/>
        <v>407919</v>
      </c>
      <c r="J117" s="15">
        <f t="shared" si="48"/>
        <v>386607</v>
      </c>
      <c r="K117" s="15">
        <f t="shared" si="48"/>
        <v>413139</v>
      </c>
      <c r="L117" s="15">
        <f t="shared" si="48"/>
        <v>405312</v>
      </c>
      <c r="M117" s="15">
        <f t="shared" si="48"/>
        <v>400652</v>
      </c>
      <c r="N117" s="15">
        <f t="shared" si="48"/>
        <v>409794</v>
      </c>
      <c r="O117" s="15">
        <f t="shared" si="48"/>
        <v>429349</v>
      </c>
      <c r="P117" s="15">
        <f t="shared" si="48"/>
        <v>400814</v>
      </c>
      <c r="Q117" s="15">
        <f t="shared" si="48"/>
        <v>352268</v>
      </c>
      <c r="R117" s="41"/>
    </row>
    <row r="118" spans="1:18" ht="12">
      <c r="A118" s="13"/>
      <c r="B118" s="20"/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42"/>
    </row>
    <row r="119" spans="1:18" ht="12">
      <c r="A119" s="13" t="s">
        <v>5</v>
      </c>
      <c r="B119" s="20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43"/>
    </row>
    <row r="120" spans="1:18" ht="12">
      <c r="A120" s="13"/>
      <c r="B120" s="20"/>
      <c r="C120" s="29">
        <v>2001</v>
      </c>
      <c r="D120" s="15">
        <v>2002</v>
      </c>
      <c r="E120" s="14">
        <v>2003</v>
      </c>
      <c r="F120" s="14">
        <v>2004</v>
      </c>
      <c r="G120" s="14">
        <v>2005</v>
      </c>
      <c r="H120" s="14">
        <v>2006</v>
      </c>
      <c r="I120" s="14">
        <v>2007</v>
      </c>
      <c r="J120" s="14">
        <v>2008</v>
      </c>
      <c r="K120" s="14">
        <v>2009</v>
      </c>
      <c r="L120" s="14">
        <v>2010</v>
      </c>
      <c r="M120" s="14">
        <v>2011</v>
      </c>
      <c r="N120" s="14">
        <v>2012</v>
      </c>
      <c r="O120" s="14">
        <v>2013</v>
      </c>
      <c r="P120" s="14">
        <v>2014</v>
      </c>
      <c r="Q120" s="14">
        <v>2015</v>
      </c>
      <c r="R120" s="12"/>
    </row>
    <row r="121" spans="1:18" ht="12">
      <c r="A121" s="6" t="s">
        <v>13</v>
      </c>
      <c r="B121" s="3"/>
      <c r="C121" s="35">
        <f>C7</f>
        <v>113150</v>
      </c>
      <c r="D121" s="10">
        <f aca="true" t="shared" si="49" ref="D121:Q121">D7</f>
        <v>94468</v>
      </c>
      <c r="E121" s="10">
        <f t="shared" si="49"/>
        <v>75252</v>
      </c>
      <c r="F121" s="10">
        <f t="shared" si="49"/>
        <v>66938</v>
      </c>
      <c r="G121" s="10">
        <f t="shared" si="49"/>
        <v>68229</v>
      </c>
      <c r="H121" s="10">
        <f t="shared" si="49"/>
        <v>83658</v>
      </c>
      <c r="I121" s="10">
        <f t="shared" si="49"/>
        <v>81314</v>
      </c>
      <c r="J121" s="10">
        <f t="shared" si="49"/>
        <v>99296</v>
      </c>
      <c r="K121" s="10">
        <f t="shared" si="49"/>
        <v>102505</v>
      </c>
      <c r="L121" s="10">
        <f t="shared" si="49"/>
        <v>86603</v>
      </c>
      <c r="M121" s="10">
        <f t="shared" si="49"/>
        <v>70268</v>
      </c>
      <c r="N121" s="10">
        <f t="shared" si="49"/>
        <v>96731</v>
      </c>
      <c r="O121" s="10">
        <f t="shared" si="49"/>
        <v>84445</v>
      </c>
      <c r="P121" s="10">
        <f>P7</f>
        <v>64172</v>
      </c>
      <c r="Q121" s="10">
        <f t="shared" si="49"/>
        <v>60764</v>
      </c>
      <c r="R121" s="40"/>
    </row>
    <row r="122" spans="1:18" ht="12">
      <c r="A122" s="6" t="s">
        <v>15</v>
      </c>
      <c r="B122" s="3"/>
      <c r="C122" s="35">
        <f>C31</f>
        <v>4937</v>
      </c>
      <c r="D122" s="10">
        <f aca="true" t="shared" si="50" ref="D122:Q122">D31</f>
        <v>4190</v>
      </c>
      <c r="E122" s="10">
        <f t="shared" si="50"/>
        <v>3783</v>
      </c>
      <c r="F122" s="10">
        <f t="shared" si="50"/>
        <v>3935</v>
      </c>
      <c r="G122" s="10">
        <f t="shared" si="50"/>
        <v>4230</v>
      </c>
      <c r="H122" s="10">
        <f t="shared" si="50"/>
        <v>4855</v>
      </c>
      <c r="I122" s="10">
        <f t="shared" si="50"/>
        <v>4909</v>
      </c>
      <c r="J122" s="10">
        <f t="shared" si="50"/>
        <v>4769</v>
      </c>
      <c r="K122" s="10">
        <f t="shared" si="50"/>
        <v>6053</v>
      </c>
      <c r="L122" s="10">
        <f t="shared" si="50"/>
        <v>6406</v>
      </c>
      <c r="M122" s="10">
        <f t="shared" si="50"/>
        <v>5959</v>
      </c>
      <c r="N122" s="10">
        <f t="shared" si="50"/>
        <v>6661</v>
      </c>
      <c r="O122" s="10">
        <f t="shared" si="50"/>
        <v>6064</v>
      </c>
      <c r="P122" s="10">
        <f>P31</f>
        <v>4506</v>
      </c>
      <c r="Q122" s="10">
        <f t="shared" si="50"/>
        <v>5924</v>
      </c>
      <c r="R122" s="40"/>
    </row>
    <row r="123" spans="1:18" ht="12">
      <c r="A123" s="6" t="s">
        <v>14</v>
      </c>
      <c r="B123" s="3"/>
      <c r="C123" s="35">
        <f>C19</f>
        <v>48863</v>
      </c>
      <c r="D123" s="10">
        <f aca="true" t="shared" si="51" ref="D123:Q123">D19</f>
        <v>43013</v>
      </c>
      <c r="E123" s="10">
        <f t="shared" si="51"/>
        <v>35642</v>
      </c>
      <c r="F123" s="10">
        <f t="shared" si="51"/>
        <v>35190</v>
      </c>
      <c r="G123" s="10">
        <f t="shared" si="51"/>
        <v>38122</v>
      </c>
      <c r="H123" s="10">
        <f t="shared" si="51"/>
        <v>41102</v>
      </c>
      <c r="I123" s="10">
        <f t="shared" si="51"/>
        <v>46051</v>
      </c>
      <c r="J123" s="10">
        <f t="shared" si="51"/>
        <v>49882</v>
      </c>
      <c r="K123" s="10">
        <f t="shared" si="51"/>
        <v>54895</v>
      </c>
      <c r="L123" s="10">
        <f t="shared" si="51"/>
        <v>53156</v>
      </c>
      <c r="M123" s="10">
        <f t="shared" si="51"/>
        <v>42393</v>
      </c>
      <c r="N123" s="10">
        <f t="shared" si="51"/>
        <v>58579</v>
      </c>
      <c r="O123" s="10">
        <f t="shared" si="51"/>
        <v>49144</v>
      </c>
      <c r="P123" s="10">
        <f>P19</f>
        <v>35655</v>
      </c>
      <c r="Q123" s="10">
        <f t="shared" si="51"/>
        <v>33501</v>
      </c>
      <c r="R123" s="40"/>
    </row>
    <row r="124" spans="1:18" ht="12">
      <c r="A124" s="29" t="s">
        <v>0</v>
      </c>
      <c r="B124" s="15"/>
      <c r="C124" s="29">
        <f aca="true" t="shared" si="52" ref="C124:Q124">SUM(C121:C123)</f>
        <v>166950</v>
      </c>
      <c r="D124" s="15">
        <f t="shared" si="52"/>
        <v>141671</v>
      </c>
      <c r="E124" s="15">
        <f t="shared" si="52"/>
        <v>114677</v>
      </c>
      <c r="F124" s="15">
        <f t="shared" si="52"/>
        <v>106063</v>
      </c>
      <c r="G124" s="15">
        <f t="shared" si="52"/>
        <v>110581</v>
      </c>
      <c r="H124" s="15">
        <f t="shared" si="52"/>
        <v>129615</v>
      </c>
      <c r="I124" s="15">
        <f t="shared" si="52"/>
        <v>132274</v>
      </c>
      <c r="J124" s="15">
        <f t="shared" si="52"/>
        <v>153947</v>
      </c>
      <c r="K124" s="15">
        <f t="shared" si="52"/>
        <v>163453</v>
      </c>
      <c r="L124" s="15">
        <f t="shared" si="52"/>
        <v>146165</v>
      </c>
      <c r="M124" s="15">
        <f t="shared" si="52"/>
        <v>118620</v>
      </c>
      <c r="N124" s="15">
        <f t="shared" si="52"/>
        <v>161971</v>
      </c>
      <c r="O124" s="15">
        <f t="shared" si="52"/>
        <v>139653</v>
      </c>
      <c r="P124" s="15">
        <f t="shared" si="52"/>
        <v>104333</v>
      </c>
      <c r="Q124" s="15">
        <f t="shared" si="52"/>
        <v>100189</v>
      </c>
      <c r="R124" s="41"/>
    </row>
    <row r="125" spans="1:18" ht="12">
      <c r="A125" s="13"/>
      <c r="B125" s="20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42"/>
    </row>
    <row r="126" spans="1:18" ht="12">
      <c r="A126" s="13" t="s">
        <v>30</v>
      </c>
      <c r="B126" s="20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43"/>
    </row>
    <row r="127" spans="1:18" ht="12">
      <c r="A127" s="13"/>
      <c r="B127" s="20"/>
      <c r="C127" s="29">
        <v>2001</v>
      </c>
      <c r="D127" s="15">
        <v>2002</v>
      </c>
      <c r="E127" s="14">
        <v>2003</v>
      </c>
      <c r="F127" s="14">
        <v>2004</v>
      </c>
      <c r="G127" s="14">
        <v>2005</v>
      </c>
      <c r="H127" s="14">
        <v>2006</v>
      </c>
      <c r="I127" s="14">
        <v>2007</v>
      </c>
      <c r="J127" s="14">
        <v>2008</v>
      </c>
      <c r="K127" s="14">
        <v>2009</v>
      </c>
      <c r="L127" s="14">
        <v>2010</v>
      </c>
      <c r="M127" s="14">
        <v>2011</v>
      </c>
      <c r="N127" s="14">
        <v>2012</v>
      </c>
      <c r="O127" s="14">
        <v>2013</v>
      </c>
      <c r="P127" s="14">
        <v>2014</v>
      </c>
      <c r="Q127" s="14">
        <v>2015</v>
      </c>
      <c r="R127" s="12"/>
    </row>
    <row r="128" spans="1:18" ht="12">
      <c r="A128" s="6" t="s">
        <v>13</v>
      </c>
      <c r="B128" s="3"/>
      <c r="C128" s="35">
        <f aca="true" t="shared" si="53" ref="C128:Q131">C107-C121</f>
        <v>436248</v>
      </c>
      <c r="D128" s="10">
        <f t="shared" si="53"/>
        <v>470498</v>
      </c>
      <c r="E128" s="10">
        <f t="shared" si="53"/>
        <v>503213</v>
      </c>
      <c r="F128" s="10">
        <f t="shared" si="53"/>
        <v>506640</v>
      </c>
      <c r="G128" s="10">
        <f t="shared" si="53"/>
        <v>509476</v>
      </c>
      <c r="H128" s="10">
        <f t="shared" si="53"/>
        <v>510162</v>
      </c>
      <c r="I128" s="10">
        <f t="shared" si="53"/>
        <v>493024</v>
      </c>
      <c r="J128" s="10">
        <f t="shared" si="53"/>
        <v>481286</v>
      </c>
      <c r="K128" s="10">
        <f t="shared" si="53"/>
        <v>514371</v>
      </c>
      <c r="L128" s="10">
        <f t="shared" si="53"/>
        <v>512610</v>
      </c>
      <c r="M128" s="10">
        <f t="shared" si="53"/>
        <v>512146</v>
      </c>
      <c r="N128" s="10">
        <f t="shared" si="53"/>
        <v>513184</v>
      </c>
      <c r="O128" s="10">
        <f t="shared" si="53"/>
        <v>519207</v>
      </c>
      <c r="P128" s="10">
        <f t="shared" si="53"/>
        <v>509814</v>
      </c>
      <c r="Q128" s="10">
        <f t="shared" si="53"/>
        <v>482231</v>
      </c>
      <c r="R128" s="40"/>
    </row>
    <row r="129" spans="1:18" ht="12">
      <c r="A129" s="6" t="s">
        <v>15</v>
      </c>
      <c r="B129" s="3"/>
      <c r="C129" s="35">
        <f t="shared" si="53"/>
        <v>88482</v>
      </c>
      <c r="D129" s="10">
        <f t="shared" si="53"/>
        <v>97225</v>
      </c>
      <c r="E129" s="10">
        <f t="shared" si="53"/>
        <v>104054</v>
      </c>
      <c r="F129" s="10">
        <f t="shared" si="53"/>
        <v>105689</v>
      </c>
      <c r="G129" s="10">
        <f t="shared" si="53"/>
        <v>107274</v>
      </c>
      <c r="H129" s="10">
        <f t="shared" si="53"/>
        <v>109927</v>
      </c>
      <c r="I129" s="10">
        <f t="shared" si="53"/>
        <v>108585</v>
      </c>
      <c r="J129" s="10">
        <f t="shared" si="53"/>
        <v>103854</v>
      </c>
      <c r="K129" s="10">
        <f t="shared" si="53"/>
        <v>108048</v>
      </c>
      <c r="L129" s="10">
        <f t="shared" si="53"/>
        <v>112117</v>
      </c>
      <c r="M129" s="10">
        <f t="shared" si="53"/>
        <v>112360</v>
      </c>
      <c r="N129" s="10">
        <f t="shared" si="53"/>
        <v>114945</v>
      </c>
      <c r="O129" s="10">
        <f t="shared" si="53"/>
        <v>115579</v>
      </c>
      <c r="P129" s="10">
        <f t="shared" si="53"/>
        <v>108647</v>
      </c>
      <c r="Q129" s="10">
        <f t="shared" si="53"/>
        <v>94629</v>
      </c>
      <c r="R129" s="40"/>
    </row>
    <row r="130" spans="1:18" ht="12">
      <c r="A130" s="6" t="s">
        <v>14</v>
      </c>
      <c r="B130" s="3"/>
      <c r="C130" s="35">
        <f t="shared" si="53"/>
        <v>321414</v>
      </c>
      <c r="D130" s="10">
        <f t="shared" si="53"/>
        <v>340244</v>
      </c>
      <c r="E130" s="10">
        <f t="shared" si="53"/>
        <v>358878</v>
      </c>
      <c r="F130" s="10">
        <f t="shared" si="53"/>
        <v>368479</v>
      </c>
      <c r="G130" s="10">
        <f t="shared" si="53"/>
        <v>376279</v>
      </c>
      <c r="H130" s="10">
        <f t="shared" si="53"/>
        <v>380371</v>
      </c>
      <c r="I130" s="10">
        <f t="shared" si="53"/>
        <v>373030</v>
      </c>
      <c r="J130" s="10">
        <f t="shared" si="53"/>
        <v>359486</v>
      </c>
      <c r="K130" s="10">
        <f t="shared" si="53"/>
        <v>371296</v>
      </c>
      <c r="L130" s="10">
        <f t="shared" si="53"/>
        <v>364267</v>
      </c>
      <c r="M130" s="10">
        <f t="shared" si="53"/>
        <v>362944</v>
      </c>
      <c r="N130" s="10">
        <f t="shared" si="53"/>
        <v>362848</v>
      </c>
      <c r="O130" s="10">
        <f t="shared" si="53"/>
        <v>359643</v>
      </c>
      <c r="P130" s="10">
        <f t="shared" si="53"/>
        <v>340086</v>
      </c>
      <c r="Q130" s="10">
        <f t="shared" si="53"/>
        <v>297876</v>
      </c>
      <c r="R130" s="40"/>
    </row>
    <row r="131" spans="1:18" s="7" customFormat="1" ht="12">
      <c r="A131" s="29" t="s">
        <v>0</v>
      </c>
      <c r="B131" s="15"/>
      <c r="C131" s="29">
        <f t="shared" si="53"/>
        <v>846144</v>
      </c>
      <c r="D131" s="15">
        <f t="shared" si="53"/>
        <v>900404</v>
      </c>
      <c r="E131" s="15">
        <f t="shared" si="53"/>
        <v>966145</v>
      </c>
      <c r="F131" s="15">
        <f t="shared" si="53"/>
        <v>980808</v>
      </c>
      <c r="G131" s="15">
        <f t="shared" si="53"/>
        <v>993029</v>
      </c>
      <c r="H131" s="15">
        <f t="shared" si="53"/>
        <v>1000460</v>
      </c>
      <c r="I131" s="15">
        <f t="shared" si="53"/>
        <v>974639</v>
      </c>
      <c r="J131" s="15">
        <f t="shared" si="53"/>
        <v>944626</v>
      </c>
      <c r="K131" s="15">
        <f t="shared" si="53"/>
        <v>993715</v>
      </c>
      <c r="L131" s="15">
        <f t="shared" si="53"/>
        <v>988994</v>
      </c>
      <c r="M131" s="15">
        <f t="shared" si="53"/>
        <v>987450</v>
      </c>
      <c r="N131" s="15">
        <f t="shared" si="53"/>
        <v>990977</v>
      </c>
      <c r="O131" s="15">
        <f t="shared" si="53"/>
        <v>994429</v>
      </c>
      <c r="P131" s="15">
        <f t="shared" si="53"/>
        <v>958547</v>
      </c>
      <c r="Q131" s="15">
        <f t="shared" si="53"/>
        <v>874736</v>
      </c>
      <c r="R131" s="41"/>
    </row>
    <row r="132" spans="1:18" ht="12">
      <c r="A132" s="13"/>
      <c r="B132" s="20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42"/>
    </row>
    <row r="133" spans="1:18" ht="12">
      <c r="A133" s="13" t="s">
        <v>16</v>
      </c>
      <c r="B133" s="20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43"/>
    </row>
    <row r="134" spans="1:18" ht="12">
      <c r="A134" s="13"/>
      <c r="B134" s="20"/>
      <c r="C134" s="29">
        <v>2001</v>
      </c>
      <c r="D134" s="15">
        <v>2002</v>
      </c>
      <c r="E134" s="14">
        <v>2003</v>
      </c>
      <c r="F134" s="14">
        <v>2004</v>
      </c>
      <c r="G134" s="14">
        <v>2005</v>
      </c>
      <c r="H134" s="14">
        <v>2006</v>
      </c>
      <c r="I134" s="14">
        <v>2007</v>
      </c>
      <c r="J134" s="14">
        <v>2008</v>
      </c>
      <c r="K134" s="14">
        <v>2009</v>
      </c>
      <c r="L134" s="14">
        <v>2010</v>
      </c>
      <c r="M134" s="14">
        <v>2011</v>
      </c>
      <c r="N134" s="14">
        <v>2012</v>
      </c>
      <c r="O134" s="14">
        <v>2013</v>
      </c>
      <c r="P134" s="14">
        <v>2014</v>
      </c>
      <c r="Q134" s="14">
        <v>2015</v>
      </c>
      <c r="R134" s="12"/>
    </row>
    <row r="135" spans="1:18" ht="12">
      <c r="A135" s="6" t="s">
        <v>13</v>
      </c>
      <c r="B135" s="3"/>
      <c r="C135" s="35">
        <f>C8</f>
        <v>71141</v>
      </c>
      <c r="D135" s="10">
        <f aca="true" t="shared" si="54" ref="D135:Q135">D8</f>
        <v>70284</v>
      </c>
      <c r="E135" s="10">
        <f t="shared" si="54"/>
        <v>73046</v>
      </c>
      <c r="F135" s="10">
        <f t="shared" si="54"/>
        <v>73431</v>
      </c>
      <c r="G135" s="10">
        <f t="shared" si="54"/>
        <v>73612</v>
      </c>
      <c r="H135" s="10">
        <f t="shared" si="54"/>
        <v>76523</v>
      </c>
      <c r="I135" s="10">
        <f t="shared" si="54"/>
        <v>77647</v>
      </c>
      <c r="J135" s="10">
        <f t="shared" si="54"/>
        <v>78733</v>
      </c>
      <c r="K135" s="10">
        <f t="shared" si="54"/>
        <v>81449</v>
      </c>
      <c r="L135" s="10">
        <f t="shared" si="54"/>
        <v>82467</v>
      </c>
      <c r="M135" s="10">
        <f t="shared" si="54"/>
        <v>81207</v>
      </c>
      <c r="N135" s="10">
        <f t="shared" si="54"/>
        <v>79193</v>
      </c>
      <c r="O135" s="10">
        <f t="shared" si="54"/>
        <v>77157</v>
      </c>
      <c r="P135" s="10">
        <f>P8</f>
        <v>73506</v>
      </c>
      <c r="Q135" s="10">
        <f t="shared" si="54"/>
        <v>70465</v>
      </c>
      <c r="R135" s="40"/>
    </row>
    <row r="136" spans="1:18" ht="12">
      <c r="A136" s="6" t="s">
        <v>15</v>
      </c>
      <c r="B136" s="3"/>
      <c r="C136" s="35">
        <f>C32</f>
        <v>4989</v>
      </c>
      <c r="D136" s="10">
        <f aca="true" t="shared" si="55" ref="D136:Q136">D32</f>
        <v>4604</v>
      </c>
      <c r="E136" s="10">
        <f t="shared" si="55"/>
        <v>4632</v>
      </c>
      <c r="F136" s="10">
        <f t="shared" si="55"/>
        <v>4519</v>
      </c>
      <c r="G136" s="10">
        <f t="shared" si="55"/>
        <v>4309</v>
      </c>
      <c r="H136" s="10">
        <f t="shared" si="55"/>
        <v>4521</v>
      </c>
      <c r="I136" s="10">
        <f t="shared" si="55"/>
        <v>4476</v>
      </c>
      <c r="J136" s="10">
        <f t="shared" si="55"/>
        <v>4344</v>
      </c>
      <c r="K136" s="10">
        <f t="shared" si="55"/>
        <v>4440</v>
      </c>
      <c r="L136" s="10">
        <f t="shared" si="55"/>
        <v>4310</v>
      </c>
      <c r="M136" s="10">
        <f t="shared" si="55"/>
        <v>4080</v>
      </c>
      <c r="N136" s="10">
        <f t="shared" si="55"/>
        <v>3782</v>
      </c>
      <c r="O136" s="10">
        <f t="shared" si="55"/>
        <v>3480</v>
      </c>
      <c r="P136" s="10">
        <f>P32</f>
        <v>3210</v>
      </c>
      <c r="Q136" s="10">
        <f t="shared" si="55"/>
        <v>2773</v>
      </c>
      <c r="R136" s="40"/>
    </row>
    <row r="137" spans="1:18" ht="12">
      <c r="A137" s="6" t="s">
        <v>14</v>
      </c>
      <c r="B137" s="3"/>
      <c r="C137" s="35">
        <f>C20</f>
        <v>31217</v>
      </c>
      <c r="D137" s="10">
        <f aca="true" t="shared" si="56" ref="D137:Q137">D20</f>
        <v>30687</v>
      </c>
      <c r="E137" s="10">
        <f t="shared" si="56"/>
        <v>31457</v>
      </c>
      <c r="F137" s="10">
        <f t="shared" si="56"/>
        <v>31171</v>
      </c>
      <c r="G137" s="10">
        <f t="shared" si="56"/>
        <v>30720</v>
      </c>
      <c r="H137" s="10">
        <f t="shared" si="56"/>
        <v>31527</v>
      </c>
      <c r="I137" s="10">
        <f t="shared" si="56"/>
        <v>31611</v>
      </c>
      <c r="J137" s="10">
        <f t="shared" si="56"/>
        <v>31797</v>
      </c>
      <c r="K137" s="10">
        <f t="shared" si="56"/>
        <v>33128</v>
      </c>
      <c r="L137" s="10">
        <f t="shared" si="56"/>
        <v>33079</v>
      </c>
      <c r="M137" s="10">
        <f t="shared" si="56"/>
        <v>31491</v>
      </c>
      <c r="N137" s="10">
        <f t="shared" si="56"/>
        <v>29953</v>
      </c>
      <c r="O137" s="10">
        <f t="shared" si="56"/>
        <v>28534</v>
      </c>
      <c r="P137" s="10">
        <f>P20</f>
        <v>27561</v>
      </c>
      <c r="Q137" s="10">
        <f t="shared" si="56"/>
        <v>25394</v>
      </c>
      <c r="R137" s="40"/>
    </row>
    <row r="138" spans="1:18" s="7" customFormat="1" ht="12">
      <c r="A138" s="29" t="s">
        <v>0</v>
      </c>
      <c r="B138" s="15"/>
      <c r="C138" s="29">
        <f aca="true" t="shared" si="57" ref="C138:Q138">SUM(C135:C137)</f>
        <v>107347</v>
      </c>
      <c r="D138" s="15">
        <f t="shared" si="57"/>
        <v>105575</v>
      </c>
      <c r="E138" s="15">
        <f t="shared" si="57"/>
        <v>109135</v>
      </c>
      <c r="F138" s="15">
        <f t="shared" si="57"/>
        <v>109121</v>
      </c>
      <c r="G138" s="15">
        <f t="shared" si="57"/>
        <v>108641</v>
      </c>
      <c r="H138" s="15">
        <f t="shared" si="57"/>
        <v>112571</v>
      </c>
      <c r="I138" s="15">
        <f t="shared" si="57"/>
        <v>113734</v>
      </c>
      <c r="J138" s="15">
        <f t="shared" si="57"/>
        <v>114874</v>
      </c>
      <c r="K138" s="15">
        <f t="shared" si="57"/>
        <v>119017</v>
      </c>
      <c r="L138" s="15">
        <f t="shared" si="57"/>
        <v>119856</v>
      </c>
      <c r="M138" s="15">
        <f t="shared" si="57"/>
        <v>116778</v>
      </c>
      <c r="N138" s="15">
        <f t="shared" si="57"/>
        <v>112928</v>
      </c>
      <c r="O138" s="15">
        <f t="shared" si="57"/>
        <v>109171</v>
      </c>
      <c r="P138" s="15">
        <f t="shared" si="57"/>
        <v>104277</v>
      </c>
      <c r="Q138" s="15">
        <f t="shared" si="57"/>
        <v>98632</v>
      </c>
      <c r="R138" s="41"/>
    </row>
    <row r="139" spans="1:18" ht="12">
      <c r="A139" s="13"/>
      <c r="B139" s="20"/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</row>
    <row r="140" spans="1:18" ht="12">
      <c r="A140" s="13" t="s">
        <v>23</v>
      </c>
      <c r="B140" s="20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3"/>
    </row>
    <row r="141" spans="1:18" ht="12">
      <c r="A141" s="13"/>
      <c r="B141" s="20"/>
      <c r="C141" s="29">
        <v>2001</v>
      </c>
      <c r="D141" s="15">
        <v>2002</v>
      </c>
      <c r="E141" s="14">
        <v>2003</v>
      </c>
      <c r="F141" s="14">
        <v>2004</v>
      </c>
      <c r="G141" s="14">
        <v>2005</v>
      </c>
      <c r="H141" s="14">
        <v>2006</v>
      </c>
      <c r="I141" s="14">
        <v>2007</v>
      </c>
      <c r="J141" s="14">
        <v>2008</v>
      </c>
      <c r="K141" s="14">
        <v>2009</v>
      </c>
      <c r="L141" s="14">
        <v>2010</v>
      </c>
      <c r="M141" s="14">
        <v>2011</v>
      </c>
      <c r="N141" s="14">
        <v>2012</v>
      </c>
      <c r="O141" s="14">
        <v>2013</v>
      </c>
      <c r="P141" s="14">
        <v>2014</v>
      </c>
      <c r="Q141" s="14">
        <v>2015</v>
      </c>
      <c r="R141" s="12"/>
    </row>
    <row r="142" spans="1:18" ht="12">
      <c r="A142" s="6" t="s">
        <v>13</v>
      </c>
      <c r="B142" s="3"/>
      <c r="C142" s="35">
        <f>C5</f>
        <v>87496</v>
      </c>
      <c r="D142" s="10">
        <f aca="true" t="shared" si="58" ref="D142:Q142">D5</f>
        <v>86748</v>
      </c>
      <c r="E142" s="10">
        <f t="shared" si="58"/>
        <v>82132</v>
      </c>
      <c r="F142" s="10">
        <f t="shared" si="58"/>
        <v>75172</v>
      </c>
      <c r="G142" s="10">
        <f t="shared" si="58"/>
        <v>68386</v>
      </c>
      <c r="H142" s="10">
        <f t="shared" si="58"/>
        <v>64897</v>
      </c>
      <c r="I142" s="10">
        <f t="shared" si="58"/>
        <v>59791</v>
      </c>
      <c r="J142" s="10">
        <f t="shared" si="58"/>
        <v>53991</v>
      </c>
      <c r="K142" s="10">
        <f t="shared" si="58"/>
        <v>51224</v>
      </c>
      <c r="L142" s="10">
        <f t="shared" si="58"/>
        <v>47755</v>
      </c>
      <c r="M142" s="10">
        <f t="shared" si="58"/>
        <v>44354</v>
      </c>
      <c r="N142" s="10">
        <f t="shared" si="58"/>
        <v>42413</v>
      </c>
      <c r="O142" s="10">
        <f t="shared" si="58"/>
        <v>34657</v>
      </c>
      <c r="P142" s="10">
        <f>P5</f>
        <v>27552</v>
      </c>
      <c r="Q142" s="10">
        <f t="shared" si="58"/>
        <v>22954</v>
      </c>
      <c r="R142" s="40"/>
    </row>
    <row r="143" spans="1:18" ht="12">
      <c r="A143" s="6" t="s">
        <v>15</v>
      </c>
      <c r="B143" s="3"/>
      <c r="C143" s="35">
        <f>C29</f>
        <v>15945</v>
      </c>
      <c r="D143" s="10">
        <f aca="true" t="shared" si="59" ref="D143:Q143">D29</f>
        <v>15873</v>
      </c>
      <c r="E143" s="10">
        <f t="shared" si="59"/>
        <v>14999</v>
      </c>
      <c r="F143" s="10">
        <f t="shared" si="59"/>
        <v>13641</v>
      </c>
      <c r="G143" s="10">
        <f t="shared" si="59"/>
        <v>12334</v>
      </c>
      <c r="H143" s="10">
        <f t="shared" si="59"/>
        <v>11471</v>
      </c>
      <c r="I143" s="10">
        <f t="shared" si="59"/>
        <v>10771</v>
      </c>
      <c r="J143" s="10">
        <f t="shared" si="59"/>
        <v>10239</v>
      </c>
      <c r="K143" s="10">
        <f t="shared" si="59"/>
        <v>9771</v>
      </c>
      <c r="L143" s="10">
        <f t="shared" si="59"/>
        <v>9154</v>
      </c>
      <c r="M143" s="10">
        <f t="shared" si="59"/>
        <v>8402</v>
      </c>
      <c r="N143" s="10">
        <f t="shared" si="59"/>
        <v>8281</v>
      </c>
      <c r="O143" s="10">
        <f t="shared" si="59"/>
        <v>7156</v>
      </c>
      <c r="P143" s="10">
        <f>P29</f>
        <v>6143</v>
      </c>
      <c r="Q143" s="10">
        <f t="shared" si="59"/>
        <v>6523</v>
      </c>
      <c r="R143" s="40"/>
    </row>
    <row r="144" spans="1:18" ht="12">
      <c r="A144" s="6" t="s">
        <v>14</v>
      </c>
      <c r="B144" s="3"/>
      <c r="C144" s="35">
        <f>C17</f>
        <v>46763</v>
      </c>
      <c r="D144" s="10">
        <f aca="true" t="shared" si="60" ref="D144:Q144">D17</f>
        <v>48031</v>
      </c>
      <c r="E144" s="10">
        <f t="shared" si="60"/>
        <v>45790</v>
      </c>
      <c r="F144" s="10">
        <f t="shared" si="60"/>
        <v>42565</v>
      </c>
      <c r="G144" s="10">
        <f t="shared" si="60"/>
        <v>39377</v>
      </c>
      <c r="H144" s="10">
        <f t="shared" si="60"/>
        <v>37616</v>
      </c>
      <c r="I144" s="10">
        <f t="shared" si="60"/>
        <v>35216</v>
      </c>
      <c r="J144" s="10">
        <f t="shared" si="60"/>
        <v>33740</v>
      </c>
      <c r="K144" s="10">
        <f t="shared" si="60"/>
        <v>32365</v>
      </c>
      <c r="L144" s="10">
        <f t="shared" si="60"/>
        <v>30591</v>
      </c>
      <c r="M144" s="10">
        <f t="shared" si="60"/>
        <v>28467</v>
      </c>
      <c r="N144" s="10">
        <f t="shared" si="60"/>
        <v>28015</v>
      </c>
      <c r="O144" s="10">
        <f t="shared" si="60"/>
        <v>23403</v>
      </c>
      <c r="P144" s="10">
        <f>P17</f>
        <v>19862</v>
      </c>
      <c r="Q144" s="10">
        <f t="shared" si="60"/>
        <v>18833</v>
      </c>
      <c r="R144" s="40"/>
    </row>
    <row r="145" spans="1:18" s="7" customFormat="1" ht="12">
      <c r="A145" s="29" t="s">
        <v>0</v>
      </c>
      <c r="B145" s="15"/>
      <c r="C145" s="29">
        <f aca="true" t="shared" si="61" ref="C145:Q145">SUM(C142:C144)</f>
        <v>150204</v>
      </c>
      <c r="D145" s="15">
        <f t="shared" si="61"/>
        <v>150652</v>
      </c>
      <c r="E145" s="15">
        <f t="shared" si="61"/>
        <v>142921</v>
      </c>
      <c r="F145" s="15">
        <f t="shared" si="61"/>
        <v>131378</v>
      </c>
      <c r="G145" s="15">
        <f t="shared" si="61"/>
        <v>120097</v>
      </c>
      <c r="H145" s="15">
        <f t="shared" si="61"/>
        <v>113984</v>
      </c>
      <c r="I145" s="15">
        <f t="shared" si="61"/>
        <v>105778</v>
      </c>
      <c r="J145" s="15">
        <f t="shared" si="61"/>
        <v>97970</v>
      </c>
      <c r="K145" s="15">
        <f t="shared" si="61"/>
        <v>93360</v>
      </c>
      <c r="L145" s="15">
        <f t="shared" si="61"/>
        <v>87500</v>
      </c>
      <c r="M145" s="15">
        <f t="shared" si="61"/>
        <v>81223</v>
      </c>
      <c r="N145" s="15">
        <f t="shared" si="61"/>
        <v>78709</v>
      </c>
      <c r="O145" s="15">
        <f t="shared" si="61"/>
        <v>65216</v>
      </c>
      <c r="P145" s="15">
        <f t="shared" si="61"/>
        <v>53557</v>
      </c>
      <c r="Q145" s="15">
        <f t="shared" si="61"/>
        <v>48310</v>
      </c>
      <c r="R145" s="41"/>
    </row>
    <row r="146" spans="1:18" s="7" customFormat="1" ht="12">
      <c r="A146" s="13"/>
      <c r="B146" s="20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42"/>
    </row>
    <row r="147" spans="1:18" ht="12">
      <c r="A147" s="13" t="s">
        <v>20</v>
      </c>
      <c r="B147" s="20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43"/>
    </row>
    <row r="148" spans="1:18" ht="12">
      <c r="A148" s="13"/>
      <c r="B148" s="20"/>
      <c r="C148" s="29">
        <v>2001</v>
      </c>
      <c r="D148" s="15">
        <v>2002</v>
      </c>
      <c r="E148" s="14">
        <v>2003</v>
      </c>
      <c r="F148" s="14">
        <v>2004</v>
      </c>
      <c r="G148" s="14">
        <v>2005</v>
      </c>
      <c r="H148" s="14">
        <v>2006</v>
      </c>
      <c r="I148" s="14">
        <v>2007</v>
      </c>
      <c r="J148" s="14">
        <v>2008</v>
      </c>
      <c r="K148" s="14">
        <v>2009</v>
      </c>
      <c r="L148" s="14">
        <v>2010</v>
      </c>
      <c r="M148" s="14">
        <v>2011</v>
      </c>
      <c r="N148" s="14">
        <v>2012</v>
      </c>
      <c r="O148" s="14">
        <v>2013</v>
      </c>
      <c r="P148" s="14">
        <v>2014</v>
      </c>
      <c r="Q148" s="14">
        <v>2015</v>
      </c>
      <c r="R148" s="12"/>
    </row>
    <row r="149" spans="1:18" ht="12">
      <c r="A149" s="6" t="s">
        <v>13</v>
      </c>
      <c r="B149" s="3"/>
      <c r="C149" s="35">
        <f>C11+C13</f>
        <v>60998</v>
      </c>
      <c r="D149" s="10">
        <f aca="true" t="shared" si="62" ref="D149:Q149">D11+D13</f>
        <v>80037</v>
      </c>
      <c r="E149" s="10">
        <f t="shared" si="62"/>
        <v>95866</v>
      </c>
      <c r="F149" s="10">
        <f t="shared" si="62"/>
        <v>108234</v>
      </c>
      <c r="G149" s="10">
        <f t="shared" si="62"/>
        <v>119742</v>
      </c>
      <c r="H149" s="10">
        <f t="shared" si="62"/>
        <v>128904</v>
      </c>
      <c r="I149" s="10">
        <f t="shared" si="62"/>
        <v>137766</v>
      </c>
      <c r="J149" s="10">
        <f t="shared" si="62"/>
        <v>146140</v>
      </c>
      <c r="K149" s="10">
        <f t="shared" si="62"/>
        <v>161320</v>
      </c>
      <c r="L149" s="10">
        <f t="shared" si="62"/>
        <v>167470</v>
      </c>
      <c r="M149" s="10">
        <f t="shared" si="62"/>
        <v>173037</v>
      </c>
      <c r="N149" s="10">
        <f t="shared" si="62"/>
        <v>171388</v>
      </c>
      <c r="O149" s="10">
        <f t="shared" si="62"/>
        <v>174416</v>
      </c>
      <c r="P149" s="10">
        <f>P11+P13</f>
        <v>189666</v>
      </c>
      <c r="Q149" s="10">
        <f t="shared" si="62"/>
        <v>188709</v>
      </c>
      <c r="R149" s="40"/>
    </row>
    <row r="150" spans="1:18" ht="12">
      <c r="A150" s="6" t="s">
        <v>15</v>
      </c>
      <c r="B150" s="3"/>
      <c r="C150" s="35">
        <f>C35+C37</f>
        <v>3204</v>
      </c>
      <c r="D150" s="10">
        <f aca="true" t="shared" si="63" ref="D150:Q150">D35+D37</f>
        <v>4321</v>
      </c>
      <c r="E150" s="10">
        <f t="shared" si="63"/>
        <v>5418</v>
      </c>
      <c r="F150" s="10">
        <f t="shared" si="63"/>
        <v>6380</v>
      </c>
      <c r="G150" s="10">
        <f t="shared" si="63"/>
        <v>7144</v>
      </c>
      <c r="H150" s="10">
        <f t="shared" si="63"/>
        <v>8111</v>
      </c>
      <c r="I150" s="10">
        <f t="shared" si="63"/>
        <v>8838</v>
      </c>
      <c r="J150" s="10">
        <f t="shared" si="63"/>
        <v>9154</v>
      </c>
      <c r="K150" s="10">
        <f t="shared" si="63"/>
        <v>10392</v>
      </c>
      <c r="L150" s="10">
        <f t="shared" si="63"/>
        <v>10807</v>
      </c>
      <c r="M150" s="10">
        <f t="shared" si="63"/>
        <v>10980</v>
      </c>
      <c r="N150" s="10">
        <f t="shared" si="63"/>
        <v>10593</v>
      </c>
      <c r="O150" s="10">
        <f t="shared" si="63"/>
        <v>10547</v>
      </c>
      <c r="P150" s="10">
        <f>P35+P37</f>
        <v>10947</v>
      </c>
      <c r="Q150" s="10">
        <f t="shared" si="63"/>
        <v>10753</v>
      </c>
      <c r="R150" s="40"/>
    </row>
    <row r="151" spans="1:18" ht="12">
      <c r="A151" s="6" t="s">
        <v>14</v>
      </c>
      <c r="B151" s="3"/>
      <c r="C151" s="35">
        <f>C23+C25</f>
        <v>22585</v>
      </c>
      <c r="D151" s="10">
        <f aca="true" t="shared" si="64" ref="D151:Q151">D23+D25</f>
        <v>27357</v>
      </c>
      <c r="E151" s="10">
        <f t="shared" si="64"/>
        <v>33423</v>
      </c>
      <c r="F151" s="10">
        <f t="shared" si="64"/>
        <v>38572</v>
      </c>
      <c r="G151" s="10">
        <f t="shared" si="64"/>
        <v>43078</v>
      </c>
      <c r="H151" s="10">
        <f t="shared" si="64"/>
        <v>47738</v>
      </c>
      <c r="I151" s="10">
        <f t="shared" si="64"/>
        <v>51001</v>
      </c>
      <c r="J151" s="10">
        <f t="shared" si="64"/>
        <v>53798</v>
      </c>
      <c r="K151" s="10">
        <f t="shared" si="64"/>
        <v>60609</v>
      </c>
      <c r="L151" s="10">
        <f t="shared" si="64"/>
        <v>61859</v>
      </c>
      <c r="M151" s="10">
        <f t="shared" si="64"/>
        <v>63039</v>
      </c>
      <c r="N151" s="10">
        <f t="shared" si="64"/>
        <v>60455</v>
      </c>
      <c r="O151" s="10">
        <f t="shared" si="64"/>
        <v>59949</v>
      </c>
      <c r="P151" s="10">
        <f>P23+P25</f>
        <v>63243</v>
      </c>
      <c r="Q151" s="10">
        <f t="shared" si="64"/>
        <v>60715</v>
      </c>
      <c r="R151" s="40"/>
    </row>
    <row r="152" spans="1:18" s="7" customFormat="1" ht="12">
      <c r="A152" s="29" t="s">
        <v>0</v>
      </c>
      <c r="B152" s="15"/>
      <c r="C152" s="29">
        <f aca="true" t="shared" si="65" ref="C152:Q152">SUM(C149:C151)</f>
        <v>86787</v>
      </c>
      <c r="D152" s="15">
        <f t="shared" si="65"/>
        <v>111715</v>
      </c>
      <c r="E152" s="15">
        <f t="shared" si="65"/>
        <v>134707</v>
      </c>
      <c r="F152" s="15">
        <f t="shared" si="65"/>
        <v>153186</v>
      </c>
      <c r="G152" s="15">
        <f t="shared" si="65"/>
        <v>169964</v>
      </c>
      <c r="H152" s="15">
        <f t="shared" si="65"/>
        <v>184753</v>
      </c>
      <c r="I152" s="15">
        <f t="shared" si="65"/>
        <v>197605</v>
      </c>
      <c r="J152" s="15">
        <f t="shared" si="65"/>
        <v>209092</v>
      </c>
      <c r="K152" s="15">
        <f t="shared" si="65"/>
        <v>232321</v>
      </c>
      <c r="L152" s="15">
        <f t="shared" si="65"/>
        <v>240136</v>
      </c>
      <c r="M152" s="15">
        <f t="shared" si="65"/>
        <v>247056</v>
      </c>
      <c r="N152" s="15">
        <f t="shared" si="65"/>
        <v>242436</v>
      </c>
      <c r="O152" s="15">
        <f t="shared" si="65"/>
        <v>244912</v>
      </c>
      <c r="P152" s="15">
        <f t="shared" si="65"/>
        <v>263856</v>
      </c>
      <c r="Q152" s="15">
        <f t="shared" si="65"/>
        <v>260177</v>
      </c>
      <c r="R152" s="41"/>
    </row>
    <row r="153" spans="1:18" s="7" customFormat="1" ht="12">
      <c r="A153" s="29"/>
      <c r="B153" s="15"/>
      <c r="C153" s="2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82"/>
    </row>
    <row r="154" spans="1:18" ht="12">
      <c r="A154" s="13" t="s">
        <v>64</v>
      </c>
      <c r="B154" s="20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43"/>
    </row>
    <row r="155" spans="1:18" ht="12">
      <c r="A155" s="13"/>
      <c r="B155" s="20"/>
      <c r="C155" s="29">
        <v>2001</v>
      </c>
      <c r="D155" s="15">
        <v>2002</v>
      </c>
      <c r="E155" s="14">
        <v>2003</v>
      </c>
      <c r="F155" s="14">
        <v>2004</v>
      </c>
      <c r="G155" s="14">
        <v>2005</v>
      </c>
      <c r="H155" s="14">
        <v>2006</v>
      </c>
      <c r="I155" s="14">
        <v>2007</v>
      </c>
      <c r="J155" s="14">
        <v>2008</v>
      </c>
      <c r="K155" s="14">
        <v>2009</v>
      </c>
      <c r="L155" s="14">
        <v>2010</v>
      </c>
      <c r="M155" s="14">
        <v>2011</v>
      </c>
      <c r="N155" s="14">
        <v>2012</v>
      </c>
      <c r="O155" s="14">
        <v>2013</v>
      </c>
      <c r="P155" s="14">
        <v>2014</v>
      </c>
      <c r="Q155" s="14">
        <v>2015</v>
      </c>
      <c r="R155" s="12"/>
    </row>
    <row r="156" spans="1:18" ht="12">
      <c r="A156" s="6" t="s">
        <v>13</v>
      </c>
      <c r="B156" s="3"/>
      <c r="C156" s="35">
        <f>SUM(C10:C13)</f>
        <v>81982</v>
      </c>
      <c r="D156" s="10">
        <f aca="true" t="shared" si="66" ref="D156:Q156">SUM(D10:D13)</f>
        <v>99426</v>
      </c>
      <c r="E156" s="10">
        <f t="shared" si="66"/>
        <v>114554</v>
      </c>
      <c r="F156" s="10">
        <f t="shared" si="66"/>
        <v>127026</v>
      </c>
      <c r="G156" s="10">
        <f t="shared" si="66"/>
        <v>138486</v>
      </c>
      <c r="H156" s="10">
        <f t="shared" si="66"/>
        <v>147055</v>
      </c>
      <c r="I156" s="10">
        <f t="shared" si="66"/>
        <v>155535</v>
      </c>
      <c r="J156" s="10">
        <f t="shared" si="66"/>
        <v>162657</v>
      </c>
      <c r="K156" s="10">
        <f t="shared" si="66"/>
        <v>177031</v>
      </c>
      <c r="L156" s="10">
        <f t="shared" si="66"/>
        <v>182730</v>
      </c>
      <c r="M156" s="10">
        <f t="shared" si="66"/>
        <v>187663</v>
      </c>
      <c r="N156" s="10">
        <f t="shared" si="66"/>
        <v>185613</v>
      </c>
      <c r="O156" s="10">
        <f t="shared" si="66"/>
        <v>187961</v>
      </c>
      <c r="P156" s="10">
        <f t="shared" si="66"/>
        <v>203387</v>
      </c>
      <c r="Q156" s="10">
        <f t="shared" si="66"/>
        <v>201300</v>
      </c>
      <c r="R156" s="40"/>
    </row>
    <row r="157" spans="1:18" ht="12">
      <c r="A157" s="6" t="s">
        <v>15</v>
      </c>
      <c r="B157" s="3"/>
      <c r="C157" s="35">
        <f>SUM(C34:C37)</f>
        <v>4797</v>
      </c>
      <c r="D157" s="10">
        <f aca="true" t="shared" si="67" ref="D157:Q157">SUM(D34:D37)</f>
        <v>6060</v>
      </c>
      <c r="E157" s="10">
        <f t="shared" si="67"/>
        <v>7262</v>
      </c>
      <c r="F157" s="10">
        <f t="shared" si="67"/>
        <v>8207</v>
      </c>
      <c r="G157" s="10">
        <f t="shared" si="67"/>
        <v>9086</v>
      </c>
      <c r="H157" s="10">
        <f t="shared" si="67"/>
        <v>10152</v>
      </c>
      <c r="I157" s="10">
        <f t="shared" si="67"/>
        <v>10882</v>
      </c>
      <c r="J157" s="10">
        <f t="shared" si="67"/>
        <v>11229</v>
      </c>
      <c r="K157" s="10">
        <f t="shared" si="67"/>
        <v>12536</v>
      </c>
      <c r="L157" s="10">
        <f t="shared" si="67"/>
        <v>13078</v>
      </c>
      <c r="M157" s="10">
        <f t="shared" si="67"/>
        <v>13280</v>
      </c>
      <c r="N157" s="10">
        <f t="shared" si="67"/>
        <v>12808</v>
      </c>
      <c r="O157" s="10">
        <f t="shared" si="67"/>
        <v>12861</v>
      </c>
      <c r="P157" s="10">
        <f t="shared" si="67"/>
        <v>13268</v>
      </c>
      <c r="Q157" s="10">
        <f t="shared" si="67"/>
        <v>12815</v>
      </c>
      <c r="R157" s="40"/>
    </row>
    <row r="158" spans="1:18" ht="12">
      <c r="A158" s="6" t="s">
        <v>14</v>
      </c>
      <c r="B158" s="3"/>
      <c r="C158" s="35">
        <f>SUM(C22:C25)</f>
        <v>29545</v>
      </c>
      <c r="D158" s="10">
        <f aca="true" t="shared" si="68" ref="D158:Q158">SUM(D22:D25)</f>
        <v>33985</v>
      </c>
      <c r="E158" s="10">
        <f t="shared" si="68"/>
        <v>36593</v>
      </c>
      <c r="F158" s="10">
        <f t="shared" si="68"/>
        <v>45644</v>
      </c>
      <c r="G158" s="10">
        <f t="shared" si="68"/>
        <v>50194</v>
      </c>
      <c r="H158" s="10">
        <f t="shared" si="68"/>
        <v>54619</v>
      </c>
      <c r="I158" s="10">
        <f t="shared" si="68"/>
        <v>57499</v>
      </c>
      <c r="J158" s="10">
        <f t="shared" si="68"/>
        <v>59513</v>
      </c>
      <c r="K158" s="10">
        <f t="shared" si="68"/>
        <v>65901</v>
      </c>
      <c r="L158" s="10">
        <f t="shared" si="68"/>
        <v>66906</v>
      </c>
      <c r="M158" s="10">
        <f t="shared" si="68"/>
        <v>68096</v>
      </c>
      <c r="N158" s="10">
        <f t="shared" si="68"/>
        <v>65092</v>
      </c>
      <c r="O158" s="10">
        <f t="shared" si="68"/>
        <v>64270</v>
      </c>
      <c r="P158" s="10">
        <f t="shared" si="68"/>
        <v>67380</v>
      </c>
      <c r="Q158" s="10">
        <f t="shared" si="68"/>
        <v>64381</v>
      </c>
      <c r="R158" s="40"/>
    </row>
    <row r="159" spans="1:18" s="7" customFormat="1" ht="12">
      <c r="A159" s="29" t="s">
        <v>0</v>
      </c>
      <c r="B159" s="15"/>
      <c r="C159" s="29">
        <f aca="true" t="shared" si="69" ref="C159:Q159">SUM(C156:C158)</f>
        <v>116324</v>
      </c>
      <c r="D159" s="15">
        <f t="shared" si="69"/>
        <v>139471</v>
      </c>
      <c r="E159" s="15">
        <f t="shared" si="69"/>
        <v>158409</v>
      </c>
      <c r="F159" s="15">
        <f t="shared" si="69"/>
        <v>180877</v>
      </c>
      <c r="G159" s="15">
        <f t="shared" si="69"/>
        <v>197766</v>
      </c>
      <c r="H159" s="15">
        <f t="shared" si="69"/>
        <v>211826</v>
      </c>
      <c r="I159" s="15">
        <f t="shared" si="69"/>
        <v>223916</v>
      </c>
      <c r="J159" s="15">
        <f t="shared" si="69"/>
        <v>233399</v>
      </c>
      <c r="K159" s="15">
        <f t="shared" si="69"/>
        <v>255468</v>
      </c>
      <c r="L159" s="15">
        <f t="shared" si="69"/>
        <v>262714</v>
      </c>
      <c r="M159" s="15">
        <f t="shared" si="69"/>
        <v>269039</v>
      </c>
      <c r="N159" s="15">
        <f t="shared" si="69"/>
        <v>263513</v>
      </c>
      <c r="O159" s="15">
        <f t="shared" si="69"/>
        <v>265092</v>
      </c>
      <c r="P159" s="15">
        <f t="shared" si="69"/>
        <v>284035</v>
      </c>
      <c r="Q159" s="15">
        <f t="shared" si="69"/>
        <v>278496</v>
      </c>
      <c r="R159" s="41"/>
    </row>
    <row r="160" spans="1:18" ht="12">
      <c r="A160" s="13"/>
      <c r="B160" s="20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42"/>
    </row>
    <row r="161" spans="1:18" ht="12">
      <c r="A161" s="13" t="s">
        <v>21</v>
      </c>
      <c r="B161" s="20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43"/>
    </row>
    <row r="162" spans="1:18" ht="12">
      <c r="A162" s="13"/>
      <c r="B162" s="20"/>
      <c r="C162" s="29">
        <v>2001</v>
      </c>
      <c r="D162" s="15">
        <v>2002</v>
      </c>
      <c r="E162" s="14">
        <v>2003</v>
      </c>
      <c r="F162" s="14">
        <v>2004</v>
      </c>
      <c r="G162" s="14">
        <v>2005</v>
      </c>
      <c r="H162" s="14">
        <v>2006</v>
      </c>
      <c r="I162" s="14">
        <v>2007</v>
      </c>
      <c r="J162" s="14">
        <v>2008</v>
      </c>
      <c r="K162" s="14">
        <v>2009</v>
      </c>
      <c r="L162" s="14">
        <v>2010</v>
      </c>
      <c r="M162" s="14">
        <v>2011</v>
      </c>
      <c r="N162" s="14">
        <v>2012</v>
      </c>
      <c r="O162" s="14">
        <v>2013</v>
      </c>
      <c r="P162" s="14">
        <v>2014</v>
      </c>
      <c r="Q162" s="14">
        <v>2015</v>
      </c>
      <c r="R162" s="12"/>
    </row>
    <row r="163" spans="1:18" ht="12">
      <c r="A163" s="6" t="s">
        <v>13</v>
      </c>
      <c r="B163" s="3"/>
      <c r="C163" s="35">
        <f>C6</f>
        <v>28407</v>
      </c>
      <c r="D163" s="10">
        <f aca="true" t="shared" si="70" ref="D163:Q163">D6</f>
        <v>28753</v>
      </c>
      <c r="E163" s="10">
        <f t="shared" si="70"/>
        <v>30076</v>
      </c>
      <c r="F163" s="10">
        <f t="shared" si="70"/>
        <v>19285</v>
      </c>
      <c r="G163" s="10">
        <f t="shared" si="70"/>
        <v>21376</v>
      </c>
      <c r="H163" s="10">
        <f t="shared" si="70"/>
        <v>22048</v>
      </c>
      <c r="I163" s="10">
        <f t="shared" si="70"/>
        <v>21494</v>
      </c>
      <c r="J163" s="10">
        <f t="shared" si="70"/>
        <v>19704</v>
      </c>
      <c r="K163" s="10">
        <f t="shared" si="70"/>
        <v>19906</v>
      </c>
      <c r="L163" s="10">
        <f t="shared" si="70"/>
        <v>20070</v>
      </c>
      <c r="M163" s="10">
        <f t="shared" si="70"/>
        <v>20312</v>
      </c>
      <c r="N163" s="10">
        <f t="shared" si="70"/>
        <v>22166</v>
      </c>
      <c r="O163" s="10">
        <f t="shared" si="70"/>
        <v>22158</v>
      </c>
      <c r="P163" s="10">
        <f>P6</f>
        <v>20848</v>
      </c>
      <c r="Q163" s="10">
        <f t="shared" si="70"/>
        <v>17549</v>
      </c>
      <c r="R163" s="40"/>
    </row>
    <row r="164" spans="1:18" ht="12">
      <c r="A164" s="6" t="s">
        <v>15</v>
      </c>
      <c r="B164" s="3"/>
      <c r="C164" s="35">
        <f>C30</f>
        <v>2461</v>
      </c>
      <c r="D164" s="10">
        <f aca="true" t="shared" si="71" ref="D164:Q164">D30</f>
        <v>2766</v>
      </c>
      <c r="E164" s="10">
        <f t="shared" si="71"/>
        <v>2791</v>
      </c>
      <c r="F164" s="10">
        <f t="shared" si="71"/>
        <v>3059</v>
      </c>
      <c r="G164" s="10">
        <f t="shared" si="71"/>
        <v>3380</v>
      </c>
      <c r="H164" s="10">
        <f t="shared" si="71"/>
        <v>3988</v>
      </c>
      <c r="I164" s="10">
        <f t="shared" si="71"/>
        <v>4716</v>
      </c>
      <c r="J164" s="10">
        <f t="shared" si="71"/>
        <v>3843</v>
      </c>
      <c r="K164" s="10">
        <f t="shared" si="71"/>
        <v>3821</v>
      </c>
      <c r="L164" s="10">
        <f t="shared" si="71"/>
        <v>4085</v>
      </c>
      <c r="M164" s="10">
        <f t="shared" si="71"/>
        <v>4197</v>
      </c>
      <c r="N164" s="10">
        <f t="shared" si="71"/>
        <v>4884</v>
      </c>
      <c r="O164" s="10">
        <f t="shared" si="71"/>
        <v>4895</v>
      </c>
      <c r="P164" s="10">
        <f>P30</f>
        <v>5115</v>
      </c>
      <c r="Q164" s="10">
        <f t="shared" si="71"/>
        <v>3685</v>
      </c>
      <c r="R164" s="40"/>
    </row>
    <row r="165" spans="1:18" ht="12">
      <c r="A165" s="6" t="s">
        <v>14</v>
      </c>
      <c r="B165" s="3"/>
      <c r="C165" s="35">
        <f>C18</f>
        <v>17000</v>
      </c>
      <c r="D165" s="10">
        <f aca="true" t="shared" si="72" ref="D165:Q165">D18</f>
        <v>17757</v>
      </c>
      <c r="E165" s="10">
        <f t="shared" si="72"/>
        <v>17327</v>
      </c>
      <c r="F165" s="10">
        <f t="shared" si="72"/>
        <v>13335</v>
      </c>
      <c r="G165" s="10">
        <f t="shared" si="72"/>
        <v>16480</v>
      </c>
      <c r="H165" s="10">
        <f t="shared" si="72"/>
        <v>20124</v>
      </c>
      <c r="I165" s="10">
        <f t="shared" si="72"/>
        <v>22044</v>
      </c>
      <c r="J165" s="10">
        <f t="shared" si="72"/>
        <v>20638</v>
      </c>
      <c r="K165" s="10">
        <f t="shared" si="72"/>
        <v>20888</v>
      </c>
      <c r="L165" s="10">
        <f t="shared" si="72"/>
        <v>19199</v>
      </c>
      <c r="M165" s="10">
        <f t="shared" si="72"/>
        <v>20008</v>
      </c>
      <c r="N165" s="10">
        <f t="shared" si="72"/>
        <v>21592</v>
      </c>
      <c r="O165" s="10">
        <f t="shared" si="72"/>
        <v>21464</v>
      </c>
      <c r="P165" s="10">
        <f>P18</f>
        <v>20960</v>
      </c>
      <c r="Q165" s="10">
        <f t="shared" si="72"/>
        <v>16508</v>
      </c>
      <c r="R165" s="40"/>
    </row>
    <row r="166" spans="1:18" s="7" customFormat="1" ht="12">
      <c r="A166" s="29" t="s">
        <v>0</v>
      </c>
      <c r="B166" s="15"/>
      <c r="C166" s="29">
        <f aca="true" t="shared" si="73" ref="C166:Q166">SUM(C163:C165)</f>
        <v>47868</v>
      </c>
      <c r="D166" s="15">
        <f t="shared" si="73"/>
        <v>49276</v>
      </c>
      <c r="E166" s="15">
        <f t="shared" si="73"/>
        <v>50194</v>
      </c>
      <c r="F166" s="15">
        <f t="shared" si="73"/>
        <v>35679</v>
      </c>
      <c r="G166" s="15">
        <f t="shared" si="73"/>
        <v>41236</v>
      </c>
      <c r="H166" s="15">
        <f t="shared" si="73"/>
        <v>46160</v>
      </c>
      <c r="I166" s="15">
        <f t="shared" si="73"/>
        <v>48254</v>
      </c>
      <c r="J166" s="15">
        <f t="shared" si="73"/>
        <v>44185</v>
      </c>
      <c r="K166" s="15">
        <f t="shared" si="73"/>
        <v>44615</v>
      </c>
      <c r="L166" s="15">
        <f t="shared" si="73"/>
        <v>43354</v>
      </c>
      <c r="M166" s="15">
        <f t="shared" si="73"/>
        <v>44517</v>
      </c>
      <c r="N166" s="15">
        <f t="shared" si="73"/>
        <v>48642</v>
      </c>
      <c r="O166" s="15">
        <f t="shared" si="73"/>
        <v>48517</v>
      </c>
      <c r="P166" s="15">
        <f t="shared" si="73"/>
        <v>46923</v>
      </c>
      <c r="Q166" s="15">
        <f t="shared" si="73"/>
        <v>37742</v>
      </c>
      <c r="R166" s="41"/>
    </row>
    <row r="167" spans="1:18" ht="12">
      <c r="A167" s="13"/>
      <c r="B167" s="20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42"/>
    </row>
    <row r="168" spans="1:18" ht="12">
      <c r="A168" s="13" t="s">
        <v>24</v>
      </c>
      <c r="B168" s="20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43"/>
    </row>
    <row r="169" spans="1:18" ht="12">
      <c r="A169" s="13"/>
      <c r="B169" s="20"/>
      <c r="C169" s="29">
        <v>2001</v>
      </c>
      <c r="D169" s="15">
        <v>2002</v>
      </c>
      <c r="E169" s="14">
        <v>2003</v>
      </c>
      <c r="F169" s="14">
        <v>2004</v>
      </c>
      <c r="G169" s="14">
        <v>2005</v>
      </c>
      <c r="H169" s="14">
        <v>2006</v>
      </c>
      <c r="I169" s="14">
        <v>2007</v>
      </c>
      <c r="J169" s="14">
        <v>2008</v>
      </c>
      <c r="K169" s="14">
        <v>2009</v>
      </c>
      <c r="L169" s="14">
        <v>2010</v>
      </c>
      <c r="M169" s="14">
        <v>2011</v>
      </c>
      <c r="N169" s="14">
        <v>2012</v>
      </c>
      <c r="O169" s="14">
        <v>2013</v>
      </c>
      <c r="P169" s="14">
        <v>2014</v>
      </c>
      <c r="Q169" s="14">
        <v>2015</v>
      </c>
      <c r="R169" s="12"/>
    </row>
    <row r="170" spans="1:18" ht="12">
      <c r="A170" s="6" t="s">
        <v>13</v>
      </c>
      <c r="B170" s="3"/>
      <c r="C170" s="35">
        <v>170123</v>
      </c>
      <c r="D170" s="10">
        <v>171454</v>
      </c>
      <c r="E170" s="10">
        <v>177039</v>
      </c>
      <c r="F170" s="10">
        <v>178797</v>
      </c>
      <c r="G170" s="10">
        <v>180027</v>
      </c>
      <c r="H170" s="10">
        <v>183536</v>
      </c>
      <c r="I170" s="10">
        <v>178969</v>
      </c>
      <c r="J170" s="10">
        <v>172703</v>
      </c>
      <c r="K170" s="10">
        <v>175643</v>
      </c>
      <c r="L170" s="10">
        <v>173440</v>
      </c>
      <c r="M170" s="10">
        <v>168247</v>
      </c>
      <c r="N170" s="10">
        <v>162228</v>
      </c>
      <c r="O170" s="10">
        <v>158407</v>
      </c>
      <c r="P170" s="10">
        <v>149206</v>
      </c>
      <c r="Q170" s="10">
        <v>144275</v>
      </c>
      <c r="R170" s="40"/>
    </row>
    <row r="171" spans="1:18" ht="12">
      <c r="A171" s="6" t="s">
        <v>15</v>
      </c>
      <c r="B171" s="3"/>
      <c r="C171" s="35">
        <v>26759</v>
      </c>
      <c r="D171" s="10">
        <v>24791</v>
      </c>
      <c r="E171" s="10">
        <v>25693</v>
      </c>
      <c r="F171" s="10">
        <v>26004</v>
      </c>
      <c r="G171" s="10">
        <v>26571</v>
      </c>
      <c r="H171" s="10">
        <v>27649</v>
      </c>
      <c r="I171" s="10">
        <v>27826</v>
      </c>
      <c r="J171" s="10">
        <v>27344</v>
      </c>
      <c r="K171" s="10">
        <v>27797</v>
      </c>
      <c r="L171" s="10">
        <v>28549</v>
      </c>
      <c r="M171" s="10">
        <v>28230</v>
      </c>
      <c r="N171" s="10">
        <v>28306</v>
      </c>
      <c r="O171" s="10">
        <v>28192</v>
      </c>
      <c r="P171" s="10">
        <v>27637</v>
      </c>
      <c r="Q171" s="10">
        <v>26688</v>
      </c>
      <c r="R171" s="40"/>
    </row>
    <row r="172" spans="1:18" ht="12">
      <c r="A172" s="6" t="s">
        <v>14</v>
      </c>
      <c r="B172" s="3"/>
      <c r="C172" s="35">
        <v>86655</v>
      </c>
      <c r="D172" s="10">
        <v>89452</v>
      </c>
      <c r="E172" s="10">
        <v>94340</v>
      </c>
      <c r="F172" s="10">
        <v>97252</v>
      </c>
      <c r="G172" s="10">
        <v>100521</v>
      </c>
      <c r="H172" s="10">
        <v>105294</v>
      </c>
      <c r="I172" s="10">
        <v>106847</v>
      </c>
      <c r="J172" s="10">
        <v>106604</v>
      </c>
      <c r="K172" s="10">
        <v>109880</v>
      </c>
      <c r="L172" s="10">
        <v>109169</v>
      </c>
      <c r="M172" s="10">
        <v>106447</v>
      </c>
      <c r="N172" s="10">
        <v>103714</v>
      </c>
      <c r="O172" s="10">
        <v>101633</v>
      </c>
      <c r="P172" s="10">
        <v>97420</v>
      </c>
      <c r="Q172" s="10">
        <v>91130</v>
      </c>
      <c r="R172" s="40"/>
    </row>
    <row r="173" spans="1:18" s="7" customFormat="1" ht="12">
      <c r="A173" s="29" t="s">
        <v>0</v>
      </c>
      <c r="B173" s="15"/>
      <c r="C173" s="29">
        <f aca="true" t="shared" si="74" ref="C173:P173">SUM(C170:C172)</f>
        <v>283537</v>
      </c>
      <c r="D173" s="15">
        <f t="shared" si="74"/>
        <v>285697</v>
      </c>
      <c r="E173" s="15">
        <f t="shared" si="74"/>
        <v>297072</v>
      </c>
      <c r="F173" s="15">
        <f t="shared" si="74"/>
        <v>302053</v>
      </c>
      <c r="G173" s="15">
        <f t="shared" si="74"/>
        <v>307119</v>
      </c>
      <c r="H173" s="15">
        <f t="shared" si="74"/>
        <v>316479</v>
      </c>
      <c r="I173" s="15">
        <f t="shared" si="74"/>
        <v>313642</v>
      </c>
      <c r="J173" s="15">
        <f t="shared" si="74"/>
        <v>306651</v>
      </c>
      <c r="K173" s="15">
        <f t="shared" si="74"/>
        <v>313320</v>
      </c>
      <c r="L173" s="15">
        <f t="shared" si="74"/>
        <v>311158</v>
      </c>
      <c r="M173" s="15">
        <f t="shared" si="74"/>
        <v>302924</v>
      </c>
      <c r="N173" s="15">
        <f t="shared" si="74"/>
        <v>294248</v>
      </c>
      <c r="O173" s="15">
        <f t="shared" si="74"/>
        <v>288232</v>
      </c>
      <c r="P173" s="15">
        <f t="shared" si="74"/>
        <v>274263</v>
      </c>
      <c r="Q173" s="15">
        <f>SUM(Q170:Q172)</f>
        <v>262093</v>
      </c>
      <c r="R173" s="41"/>
    </row>
    <row r="174" spans="1:18" ht="12">
      <c r="A174" s="13"/>
      <c r="B174" s="20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42"/>
    </row>
    <row r="175" spans="1:18" ht="12">
      <c r="A175" s="13" t="s">
        <v>57</v>
      </c>
      <c r="B175" s="20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43"/>
    </row>
    <row r="176" spans="1:18" ht="12">
      <c r="A176" s="13"/>
      <c r="B176" s="20"/>
      <c r="C176" s="29">
        <v>2001</v>
      </c>
      <c r="D176" s="15">
        <v>2002</v>
      </c>
      <c r="E176" s="14">
        <v>2003</v>
      </c>
      <c r="F176" s="14">
        <v>2004</v>
      </c>
      <c r="G176" s="14">
        <v>2005</v>
      </c>
      <c r="H176" s="14">
        <v>2006</v>
      </c>
      <c r="I176" s="14">
        <v>2007</v>
      </c>
      <c r="J176" s="14">
        <v>2008</v>
      </c>
      <c r="K176" s="14">
        <v>2009</v>
      </c>
      <c r="L176" s="14">
        <v>2010</v>
      </c>
      <c r="M176" s="14">
        <v>2011</v>
      </c>
      <c r="N176" s="14">
        <v>2012</v>
      </c>
      <c r="O176" s="14">
        <v>2013</v>
      </c>
      <c r="P176" s="14">
        <v>2014</v>
      </c>
      <c r="Q176" s="14">
        <v>2015</v>
      </c>
      <c r="R176" s="12"/>
    </row>
    <row r="177" spans="1:18" ht="12">
      <c r="A177" s="6" t="s">
        <v>13</v>
      </c>
      <c r="B177" s="3"/>
      <c r="C177" s="35">
        <f>C4</f>
        <v>32875</v>
      </c>
      <c r="D177" s="10">
        <f aca="true" t="shared" si="75" ref="D177:Q177">D4</f>
        <v>33875</v>
      </c>
      <c r="E177" s="10">
        <f t="shared" si="75"/>
        <v>34709</v>
      </c>
      <c r="F177" s="10">
        <f t="shared" si="75"/>
        <v>34241</v>
      </c>
      <c r="G177" s="10">
        <f t="shared" si="75"/>
        <v>36528</v>
      </c>
      <c r="H177" s="10">
        <f t="shared" si="75"/>
        <v>38662</v>
      </c>
      <c r="I177" s="10">
        <f t="shared" si="75"/>
        <v>37022</v>
      </c>
      <c r="J177" s="10">
        <f t="shared" si="75"/>
        <v>32396</v>
      </c>
      <c r="K177" s="10">
        <f t="shared" si="75"/>
        <v>33082</v>
      </c>
      <c r="L177" s="10">
        <f t="shared" si="75"/>
        <v>33767</v>
      </c>
      <c r="M177" s="10">
        <f t="shared" si="75"/>
        <v>35738</v>
      </c>
      <c r="N177" s="10">
        <f t="shared" si="75"/>
        <v>36349</v>
      </c>
      <c r="O177" s="10">
        <f t="shared" si="75"/>
        <v>36394</v>
      </c>
      <c r="P177" s="10">
        <f t="shared" si="75"/>
        <v>32962</v>
      </c>
      <c r="Q177" s="10">
        <f t="shared" si="75"/>
        <v>28043</v>
      </c>
      <c r="R177" s="40"/>
    </row>
    <row r="178" spans="1:18" ht="12">
      <c r="A178" s="6" t="s">
        <v>15</v>
      </c>
      <c r="B178" s="3"/>
      <c r="C178" s="35">
        <f>C28</f>
        <v>7426</v>
      </c>
      <c r="D178" s="10">
        <f aca="true" t="shared" si="76" ref="D178:Q178">D28</f>
        <v>7889</v>
      </c>
      <c r="E178" s="10">
        <f t="shared" si="76"/>
        <v>8374</v>
      </c>
      <c r="F178" s="10">
        <f t="shared" si="76"/>
        <v>8670</v>
      </c>
      <c r="G178" s="10">
        <f t="shared" si="76"/>
        <v>9007</v>
      </c>
      <c r="H178" s="10">
        <f t="shared" si="76"/>
        <v>9325</v>
      </c>
      <c r="I178" s="10">
        <f t="shared" si="76"/>
        <v>9299</v>
      </c>
      <c r="J178" s="10">
        <f t="shared" si="76"/>
        <v>8599</v>
      </c>
      <c r="K178" s="10">
        <f t="shared" si="76"/>
        <v>8623</v>
      </c>
      <c r="L178" s="10">
        <f t="shared" si="76"/>
        <v>9038</v>
      </c>
      <c r="M178" s="10">
        <f t="shared" si="76"/>
        <v>9751</v>
      </c>
      <c r="N178" s="10">
        <f t="shared" si="76"/>
        <v>10195</v>
      </c>
      <c r="O178" s="10">
        <f t="shared" si="76"/>
        <v>10613</v>
      </c>
      <c r="P178" s="10">
        <f t="shared" si="76"/>
        <v>9894</v>
      </c>
      <c r="Q178" s="10">
        <f t="shared" si="76"/>
        <v>8814</v>
      </c>
      <c r="R178" s="40"/>
    </row>
    <row r="179" spans="1:18" ht="12">
      <c r="A179" s="6" t="s">
        <v>14</v>
      </c>
      <c r="B179" s="3"/>
      <c r="C179" s="35">
        <f>C16</f>
        <v>23375</v>
      </c>
      <c r="D179" s="10">
        <f aca="true" t="shared" si="77" ref="D179:Q179">D16</f>
        <v>23832</v>
      </c>
      <c r="E179" s="10">
        <f t="shared" si="77"/>
        <v>24084</v>
      </c>
      <c r="F179" s="10">
        <f t="shared" si="77"/>
        <v>24586</v>
      </c>
      <c r="G179" s="10">
        <f t="shared" si="77"/>
        <v>25702</v>
      </c>
      <c r="H179" s="10">
        <f t="shared" si="77"/>
        <v>27816</v>
      </c>
      <c r="I179" s="10">
        <f t="shared" si="77"/>
        <v>28029</v>
      </c>
      <c r="J179" s="10">
        <f t="shared" si="77"/>
        <v>26049</v>
      </c>
      <c r="K179" s="10">
        <f t="shared" si="77"/>
        <v>25896</v>
      </c>
      <c r="L179" s="10">
        <f t="shared" si="77"/>
        <v>26840</v>
      </c>
      <c r="M179" s="10">
        <f t="shared" si="77"/>
        <v>29138</v>
      </c>
      <c r="N179" s="10">
        <f t="shared" si="77"/>
        <v>30224</v>
      </c>
      <c r="O179" s="10">
        <f t="shared" si="77"/>
        <v>29647</v>
      </c>
      <c r="P179" s="10">
        <f t="shared" si="77"/>
        <v>25825</v>
      </c>
      <c r="Q179" s="10">
        <f t="shared" si="77"/>
        <v>22282</v>
      </c>
      <c r="R179" s="40"/>
    </row>
    <row r="180" spans="1:18" s="7" customFormat="1" ht="12">
      <c r="A180" s="29" t="s">
        <v>0</v>
      </c>
      <c r="B180" s="15"/>
      <c r="C180" s="15">
        <f aca="true" t="shared" si="78" ref="C180:Q180">SUM(C177:C179)</f>
        <v>63676</v>
      </c>
      <c r="D180" s="15">
        <f t="shared" si="78"/>
        <v>65596</v>
      </c>
      <c r="E180" s="15">
        <f t="shared" si="78"/>
        <v>67167</v>
      </c>
      <c r="F180" s="15">
        <f t="shared" si="78"/>
        <v>67497</v>
      </c>
      <c r="G180" s="15">
        <f t="shared" si="78"/>
        <v>71237</v>
      </c>
      <c r="H180" s="15">
        <f t="shared" si="78"/>
        <v>75803</v>
      </c>
      <c r="I180" s="15">
        <f t="shared" si="78"/>
        <v>74350</v>
      </c>
      <c r="J180" s="15">
        <f t="shared" si="78"/>
        <v>67044</v>
      </c>
      <c r="K180" s="15">
        <f t="shared" si="78"/>
        <v>67601</v>
      </c>
      <c r="L180" s="15">
        <f t="shared" si="78"/>
        <v>69645</v>
      </c>
      <c r="M180" s="15">
        <f t="shared" si="78"/>
        <v>74627</v>
      </c>
      <c r="N180" s="15">
        <f t="shared" si="78"/>
        <v>76768</v>
      </c>
      <c r="O180" s="15">
        <f t="shared" si="78"/>
        <v>76654</v>
      </c>
      <c r="P180" s="15">
        <f t="shared" si="78"/>
        <v>68681</v>
      </c>
      <c r="Q180" s="15">
        <f t="shared" si="78"/>
        <v>59139</v>
      </c>
      <c r="R180" s="41"/>
    </row>
    <row r="181" spans="1:18" ht="12">
      <c r="A181" s="13"/>
      <c r="B181" s="20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42"/>
    </row>
    <row r="182" spans="1:18" ht="12">
      <c r="A182" s="13" t="s">
        <v>39</v>
      </c>
      <c r="B182" s="20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43"/>
    </row>
    <row r="183" spans="1:18" ht="12">
      <c r="A183" s="13"/>
      <c r="B183" s="20"/>
      <c r="C183" s="29">
        <v>2001</v>
      </c>
      <c r="D183" s="15">
        <v>2002</v>
      </c>
      <c r="E183" s="14">
        <v>2003</v>
      </c>
      <c r="F183" s="14">
        <v>2004</v>
      </c>
      <c r="G183" s="14">
        <v>2005</v>
      </c>
      <c r="H183" s="14">
        <v>2006</v>
      </c>
      <c r="I183" s="14">
        <v>2007</v>
      </c>
      <c r="J183" s="14">
        <v>2008</v>
      </c>
      <c r="K183" s="14">
        <v>2009</v>
      </c>
      <c r="L183" s="14">
        <v>2010</v>
      </c>
      <c r="M183" s="14">
        <v>2011</v>
      </c>
      <c r="N183" s="14">
        <v>2012</v>
      </c>
      <c r="O183" s="14">
        <v>2013</v>
      </c>
      <c r="P183" s="14">
        <v>2014</v>
      </c>
      <c r="Q183" s="14">
        <v>2015</v>
      </c>
      <c r="R183" s="12" t="s">
        <v>28</v>
      </c>
    </row>
    <row r="184" spans="1:18" ht="12">
      <c r="A184" s="7" t="s">
        <v>13</v>
      </c>
      <c r="C184" s="23">
        <f>C93/C$86</f>
        <v>0.08682629728166125</v>
      </c>
      <c r="D184" s="24">
        <f aca="true" t="shared" si="79" ref="D184:Q184">D93/D$86</f>
        <v>0.09024883728694139</v>
      </c>
      <c r="E184" s="24">
        <f t="shared" si="79"/>
        <v>0.09411489993637649</v>
      </c>
      <c r="F184" s="24">
        <f t="shared" si="79"/>
        <v>0.09180316610179934</v>
      </c>
      <c r="G184" s="24">
        <f t="shared" si="79"/>
        <v>0.08850443709777989</v>
      </c>
      <c r="H184" s="24">
        <f t="shared" si="79"/>
        <v>0.08517082719355436</v>
      </c>
      <c r="I184" s="24">
        <f t="shared" si="79"/>
        <v>0.07846839159705545</v>
      </c>
      <c r="J184" s="24">
        <f t="shared" si="79"/>
        <v>0.07411187682100182</v>
      </c>
      <c r="K184" s="24">
        <f t="shared" si="79"/>
        <v>0.07795513277049126</v>
      </c>
      <c r="L184" s="24">
        <f t="shared" si="79"/>
        <v>0.07545492509737427</v>
      </c>
      <c r="M184" s="24">
        <f t="shared" si="79"/>
        <v>0.07322158182559696</v>
      </c>
      <c r="N184" s="24">
        <f t="shared" si="79"/>
        <v>0.07358297715134501</v>
      </c>
      <c r="O184" s="24">
        <f t="shared" si="79"/>
        <v>0.07423304131236412</v>
      </c>
      <c r="P184" s="24">
        <f t="shared" si="79"/>
        <v>0.06914037663169038</v>
      </c>
      <c r="Q184" s="24">
        <f t="shared" si="79"/>
        <v>0.06381475393474735</v>
      </c>
      <c r="R184" s="36">
        <f>(Q184-F184)/F184</f>
        <v>-0.30487414928604967</v>
      </c>
    </row>
    <row r="185" spans="1:18" ht="12">
      <c r="A185" s="7" t="s">
        <v>15</v>
      </c>
      <c r="C185" s="23">
        <f>C94/C$87</f>
        <v>0.12321705866373667</v>
      </c>
      <c r="D185" s="24">
        <f aca="true" t="shared" si="80" ref="D185:Q185">D94/D$87</f>
        <v>0.1322986131263671</v>
      </c>
      <c r="E185" s="24">
        <f t="shared" si="80"/>
        <v>0.13787375151912837</v>
      </c>
      <c r="F185" s="24">
        <f t="shared" si="80"/>
        <v>0.13704006763900253</v>
      </c>
      <c r="G185" s="24">
        <f t="shared" si="80"/>
        <v>0.13572738292946934</v>
      </c>
      <c r="H185" s="24">
        <f t="shared" si="80"/>
        <v>0.13565304908330553</v>
      </c>
      <c r="I185" s="24">
        <f t="shared" si="80"/>
        <v>0.13068530387850189</v>
      </c>
      <c r="J185" s="24">
        <f t="shared" si="80"/>
        <v>0.12152874101148453</v>
      </c>
      <c r="K185" s="24">
        <f t="shared" si="80"/>
        <v>0.12265955053586287</v>
      </c>
      <c r="L185" s="24">
        <f t="shared" si="80"/>
        <v>0.12437634867443097</v>
      </c>
      <c r="M185" s="24">
        <f t="shared" si="80"/>
        <v>0.12098604751287585</v>
      </c>
      <c r="N185" s="24">
        <f t="shared" si="80"/>
        <v>0.12239245369607839</v>
      </c>
      <c r="O185" s="24">
        <f t="shared" si="80"/>
        <v>0.12148324102859731</v>
      </c>
      <c r="P185" s="24">
        <f t="shared" si="80"/>
        <v>0.11247181799549089</v>
      </c>
      <c r="Q185" s="24">
        <f t="shared" si="80"/>
        <v>0.09423208259681826</v>
      </c>
      <c r="R185" s="36">
        <f>(Q185-F185)/F185</f>
        <v>-0.3123756852992156</v>
      </c>
    </row>
    <row r="186" spans="1:18" ht="12">
      <c r="A186" s="7" t="s">
        <v>14</v>
      </c>
      <c r="C186" s="23">
        <f>C95/C$88</f>
        <v>0.12732387685347604</v>
      </c>
      <c r="D186" s="24">
        <f aca="true" t="shared" si="81" ref="D186:Q186">D95/D$88</f>
        <v>0.13283442067469156</v>
      </c>
      <c r="E186" s="24">
        <f t="shared" si="81"/>
        <v>0.13786526173973992</v>
      </c>
      <c r="F186" s="24">
        <f t="shared" si="81"/>
        <v>0.1388576971237374</v>
      </c>
      <c r="G186" s="24">
        <f t="shared" si="81"/>
        <v>0.13818753762366404</v>
      </c>
      <c r="H186" s="24">
        <f t="shared" si="81"/>
        <v>0.1358225906927983</v>
      </c>
      <c r="I186" s="24">
        <f t="shared" si="81"/>
        <v>0.12966607335079003</v>
      </c>
      <c r="J186" s="24">
        <f t="shared" si="81"/>
        <v>0.12230866694190638</v>
      </c>
      <c r="K186" s="24">
        <f t="shared" si="81"/>
        <v>0.12376333504841058</v>
      </c>
      <c r="L186" s="24">
        <f t="shared" si="81"/>
        <v>0.11899851121170739</v>
      </c>
      <c r="M186" s="24">
        <f t="shared" si="81"/>
        <v>0.11636826720219923</v>
      </c>
      <c r="N186" s="24">
        <f t="shared" si="81"/>
        <v>0.116836408672578</v>
      </c>
      <c r="O186" s="24">
        <f t="shared" si="81"/>
        <v>0.11585911765775547</v>
      </c>
      <c r="P186" s="24">
        <f t="shared" si="81"/>
        <v>0.10766749246592237</v>
      </c>
      <c r="Q186" s="24">
        <f t="shared" si="81"/>
        <v>0.09252193983447159</v>
      </c>
      <c r="R186" s="36">
        <f>(Q186-F186)/F186</f>
        <v>-0.3336923933570322</v>
      </c>
    </row>
    <row r="187" spans="1:18" s="7" customFormat="1" ht="12">
      <c r="A187" s="13" t="s">
        <v>0</v>
      </c>
      <c r="B187" s="14"/>
      <c r="C187" s="26">
        <f>C96/C$89</f>
        <v>0.10326267979698404</v>
      </c>
      <c r="D187" s="27">
        <f aca="true" t="shared" si="82" ref="D187:Q187">D96/D$89</f>
        <v>0.10794389191045653</v>
      </c>
      <c r="E187" s="27">
        <f t="shared" si="82"/>
        <v>0.11240238970805334</v>
      </c>
      <c r="F187" s="27">
        <f t="shared" si="82"/>
        <v>0.1113505196111199</v>
      </c>
      <c r="G187" s="27">
        <f t="shared" si="82"/>
        <v>0.1091547246199915</v>
      </c>
      <c r="H187" s="27">
        <f t="shared" si="82"/>
        <v>0.10649363999698452</v>
      </c>
      <c r="I187" s="27">
        <f t="shared" si="82"/>
        <v>0.10017846988323492</v>
      </c>
      <c r="J187" s="27">
        <f t="shared" si="82"/>
        <v>0.09443204211236741</v>
      </c>
      <c r="K187" s="27">
        <f t="shared" si="82"/>
        <v>0.09729529307681263</v>
      </c>
      <c r="L187" s="27">
        <f t="shared" si="82"/>
        <v>0.09455422493559726</v>
      </c>
      <c r="M187" s="27">
        <f t="shared" si="82"/>
        <v>0.09213152344150792</v>
      </c>
      <c r="N187" s="27">
        <f t="shared" si="82"/>
        <v>0.09267526416215052</v>
      </c>
      <c r="O187" s="27">
        <f t="shared" si="82"/>
        <v>0.0926589792930641</v>
      </c>
      <c r="P187" s="27">
        <f t="shared" si="82"/>
        <v>0.08616485101983658</v>
      </c>
      <c r="Q187" s="27">
        <f t="shared" si="82"/>
        <v>0.07621053157460307</v>
      </c>
      <c r="R187" s="37">
        <f>(Q187-F187)/F187</f>
        <v>-0.3155799196917947</v>
      </c>
    </row>
    <row r="188" spans="3:18" ht="12">
      <c r="C188" s="2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32"/>
    </row>
    <row r="189" spans="1:18" ht="12">
      <c r="A189" s="13" t="s">
        <v>41</v>
      </c>
      <c r="B189" s="20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43"/>
    </row>
    <row r="190" spans="1:18" ht="12">
      <c r="A190" s="13"/>
      <c r="B190" s="20"/>
      <c r="C190" s="29">
        <v>2001</v>
      </c>
      <c r="D190" s="15">
        <v>2002</v>
      </c>
      <c r="E190" s="14">
        <v>2003</v>
      </c>
      <c r="F190" s="14">
        <v>2004</v>
      </c>
      <c r="G190" s="14">
        <v>2005</v>
      </c>
      <c r="H190" s="14">
        <v>2006</v>
      </c>
      <c r="I190" s="14">
        <v>2007</v>
      </c>
      <c r="J190" s="14">
        <v>2008</v>
      </c>
      <c r="K190" s="14">
        <v>2009</v>
      </c>
      <c r="L190" s="14">
        <v>2010</v>
      </c>
      <c r="M190" s="14">
        <v>2011</v>
      </c>
      <c r="N190" s="14">
        <v>2012</v>
      </c>
      <c r="O190" s="14">
        <v>2013</v>
      </c>
      <c r="P190" s="14">
        <v>2014</v>
      </c>
      <c r="Q190" s="14">
        <v>2015</v>
      </c>
      <c r="R190" s="12" t="s">
        <v>28</v>
      </c>
    </row>
    <row r="191" spans="1:18" ht="12">
      <c r="A191" s="7" t="s">
        <v>13</v>
      </c>
      <c r="C191" s="23">
        <f>C100/C$86</f>
        <v>0.05284656723881768</v>
      </c>
      <c r="D191" s="24">
        <f aca="true" t="shared" si="83" ref="D191:Q191">D100/D$86</f>
        <v>0.05307438958642581</v>
      </c>
      <c r="E191" s="24">
        <f t="shared" si="83"/>
        <v>0.0522440835268377</v>
      </c>
      <c r="F191" s="24">
        <f t="shared" si="83"/>
        <v>0.05302085561051752</v>
      </c>
      <c r="G191" s="24">
        <f t="shared" si="83"/>
        <v>0.056467168901814455</v>
      </c>
      <c r="H191" s="24">
        <f t="shared" si="83"/>
        <v>0.0626681002758816</v>
      </c>
      <c r="I191" s="24">
        <f t="shared" si="83"/>
        <v>0.06335193294734232</v>
      </c>
      <c r="J191" s="24">
        <f t="shared" si="83"/>
        <v>0.06819961435478684</v>
      </c>
      <c r="K191" s="24">
        <f t="shared" si="83"/>
        <v>0.07251563109714322</v>
      </c>
      <c r="L191" s="24">
        <f t="shared" si="83"/>
        <v>0.06996748391988118</v>
      </c>
      <c r="M191" s="24">
        <f t="shared" si="83"/>
        <v>0.06757719511113142</v>
      </c>
      <c r="N191" s="24">
        <f t="shared" si="83"/>
        <v>0.07359287067710019</v>
      </c>
      <c r="O191" s="24">
        <f t="shared" si="83"/>
        <v>0.07123571764912276</v>
      </c>
      <c r="P191" s="24">
        <f t="shared" si="83"/>
        <v>0.0691519414281608</v>
      </c>
      <c r="Q191" s="24">
        <f t="shared" si="83"/>
        <v>0.0667711202952278</v>
      </c>
      <c r="R191" s="36">
        <f>(Q191-F191)/F191</f>
        <v>0.2593369067017226</v>
      </c>
    </row>
    <row r="192" spans="1:18" ht="12">
      <c r="A192" s="7" t="s">
        <v>15</v>
      </c>
      <c r="C192" s="23">
        <f>C101/C$87</f>
        <v>0.0247368539751787</v>
      </c>
      <c r="D192" s="24">
        <f aca="true" t="shared" si="84" ref="D192:Q192">D101/D$87</f>
        <v>0.025595636361253015</v>
      </c>
      <c r="E192" s="24">
        <f t="shared" si="84"/>
        <v>0.026920384464381525</v>
      </c>
      <c r="F192" s="24">
        <f t="shared" si="84"/>
        <v>0.028766238578733946</v>
      </c>
      <c r="G192" s="24">
        <f t="shared" si="84"/>
        <v>0.030428540242191427</v>
      </c>
      <c r="H192" s="24">
        <f t="shared" si="84"/>
        <v>0.03274616659318833</v>
      </c>
      <c r="I192" s="24">
        <f t="shared" si="84"/>
        <v>0.033347364178550054</v>
      </c>
      <c r="J192" s="24">
        <f t="shared" si="84"/>
        <v>0.03182112405932486</v>
      </c>
      <c r="K192" s="24">
        <f t="shared" si="84"/>
        <v>0.03457469439670153</v>
      </c>
      <c r="L192" s="24">
        <f t="shared" si="84"/>
        <v>0.035422653753098374</v>
      </c>
      <c r="M192" s="24">
        <f t="shared" si="84"/>
        <v>0.035273620161788026</v>
      </c>
      <c r="N192" s="24">
        <f t="shared" si="84"/>
        <v>0.035702132514039184</v>
      </c>
      <c r="O192" s="24">
        <f t="shared" si="84"/>
        <v>0.03504405921228717</v>
      </c>
      <c r="P192" s="24">
        <f t="shared" si="84"/>
        <v>0.03247719819635171</v>
      </c>
      <c r="Q192" s="24">
        <f t="shared" si="84"/>
        <v>0.03200450948095774</v>
      </c>
      <c r="R192" s="36">
        <f>(Q192-F192)/F192</f>
        <v>0.11257192675227808</v>
      </c>
    </row>
    <row r="193" spans="1:18" ht="12">
      <c r="A193" s="7" t="s">
        <v>14</v>
      </c>
      <c r="C193" s="23">
        <f>C102/C$88</f>
        <v>0.04383589424302071</v>
      </c>
      <c r="D193" s="24">
        <f aca="true" t="shared" si="85" ref="D193:Q193">D102/D$88</f>
        <v>0.04346592377090043</v>
      </c>
      <c r="E193" s="24">
        <f t="shared" si="85"/>
        <v>0.04277500296244173</v>
      </c>
      <c r="F193" s="24">
        <f t="shared" si="85"/>
        <v>0.04488018341516525</v>
      </c>
      <c r="G193" s="24">
        <f t="shared" si="85"/>
        <v>0.048464571654936756</v>
      </c>
      <c r="H193" s="24">
        <f t="shared" si="85"/>
        <v>0.05212163155845841</v>
      </c>
      <c r="I193" s="24">
        <f t="shared" si="85"/>
        <v>0.055293567782109344</v>
      </c>
      <c r="J193" s="24">
        <f t="shared" si="85"/>
        <v>0.056824220974669944</v>
      </c>
      <c r="K193" s="24">
        <f t="shared" si="85"/>
        <v>0.061521914399624414</v>
      </c>
      <c r="L193" s="24">
        <f t="shared" si="85"/>
        <v>0.06134231157064121</v>
      </c>
      <c r="M193" s="24">
        <f t="shared" si="85"/>
        <v>0.057902093332112305</v>
      </c>
      <c r="N193" s="24">
        <f t="shared" si="85"/>
        <v>0.06413980397075339</v>
      </c>
      <c r="O193" s="24">
        <f t="shared" si="85"/>
        <v>0.059568234580607095</v>
      </c>
      <c r="P193" s="24">
        <f t="shared" si="85"/>
        <v>0.05352037150241841</v>
      </c>
      <c r="Q193" s="24">
        <f t="shared" si="85"/>
        <v>0.05017396846175708</v>
      </c>
      <c r="R193" s="36">
        <f>(Q193-F193)/F193</f>
        <v>0.1179537302158848</v>
      </c>
    </row>
    <row r="194" spans="1:18" s="7" customFormat="1" ht="12">
      <c r="A194" s="13" t="s">
        <v>0</v>
      </c>
      <c r="B194" s="14"/>
      <c r="C194" s="26">
        <f>C103/C$89</f>
        <v>0.047311394506775246</v>
      </c>
      <c r="D194" s="27">
        <f aca="true" t="shared" si="86" ref="D194:Q194">D103/D$89</f>
        <v>0.04625289540045897</v>
      </c>
      <c r="E194" s="27">
        <f t="shared" si="86"/>
        <v>0.04675842927726643</v>
      </c>
      <c r="F194" s="27">
        <f t="shared" si="86"/>
        <v>0.0480461181725375</v>
      </c>
      <c r="G194" s="27">
        <f t="shared" si="86"/>
        <v>0.051342077998107014</v>
      </c>
      <c r="H194" s="27">
        <f t="shared" si="86"/>
        <v>0.05632217786425974</v>
      </c>
      <c r="I194" s="27">
        <f t="shared" si="86"/>
        <v>0.057783755875688514</v>
      </c>
      <c r="J194" s="27">
        <f t="shared" si="86"/>
        <v>0.06088134810133317</v>
      </c>
      <c r="K194" s="27">
        <f t="shared" si="86"/>
        <v>0.06510276325716756</v>
      </c>
      <c r="L194" s="27">
        <f t="shared" si="86"/>
        <v>0.06361565337808922</v>
      </c>
      <c r="M194" s="27">
        <f t="shared" si="86"/>
        <v>0.06107219680473418</v>
      </c>
      <c r="N194" s="27">
        <f t="shared" si="86"/>
        <v>0.0665287296771151</v>
      </c>
      <c r="O194" s="27">
        <f t="shared" si="86"/>
        <v>0.06361366133378901</v>
      </c>
      <c r="P194" s="27">
        <f t="shared" si="86"/>
        <v>0.06019215553543933</v>
      </c>
      <c r="Q194" s="27">
        <f t="shared" si="86"/>
        <v>0.05759719923678434</v>
      </c>
      <c r="R194" s="37">
        <f>(Q194-F194)/F194</f>
        <v>0.19878985915049652</v>
      </c>
    </row>
    <row r="195" spans="3:18" ht="12">
      <c r="C195" s="2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32"/>
    </row>
    <row r="196" spans="1:18" ht="12">
      <c r="A196" s="13" t="s">
        <v>31</v>
      </c>
      <c r="B196" s="20"/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43"/>
    </row>
    <row r="197" spans="1:18" ht="12">
      <c r="A197" s="13"/>
      <c r="B197" s="20"/>
      <c r="C197" s="29">
        <v>2001</v>
      </c>
      <c r="D197" s="15">
        <v>2002</v>
      </c>
      <c r="E197" s="14">
        <v>2003</v>
      </c>
      <c r="F197" s="14">
        <v>2004</v>
      </c>
      <c r="G197" s="14">
        <v>2005</v>
      </c>
      <c r="H197" s="14">
        <v>2006</v>
      </c>
      <c r="I197" s="14">
        <v>2007</v>
      </c>
      <c r="J197" s="14">
        <v>2008</v>
      </c>
      <c r="K197" s="14">
        <v>2009</v>
      </c>
      <c r="L197" s="14">
        <v>2010</v>
      </c>
      <c r="M197" s="14">
        <v>2011</v>
      </c>
      <c r="N197" s="14">
        <v>2012</v>
      </c>
      <c r="O197" s="14">
        <v>2013</v>
      </c>
      <c r="P197" s="14">
        <v>2014</v>
      </c>
      <c r="Q197" s="14">
        <v>2015</v>
      </c>
      <c r="R197" s="12" t="s">
        <v>28</v>
      </c>
    </row>
    <row r="198" spans="1:18" ht="12">
      <c r="A198" s="7" t="s">
        <v>13</v>
      </c>
      <c r="C198" s="23">
        <f aca="true" t="shared" si="87" ref="C198:Q201">C107/C86</f>
        <v>0.13967286452047895</v>
      </c>
      <c r="D198" s="24">
        <f t="shared" si="87"/>
        <v>0.14332322687336718</v>
      </c>
      <c r="E198" s="24">
        <f t="shared" si="87"/>
        <v>0.1463589834632142</v>
      </c>
      <c r="F198" s="24">
        <f t="shared" si="87"/>
        <v>0.14482402171231684</v>
      </c>
      <c r="G198" s="24">
        <f t="shared" si="87"/>
        <v>0.14497160599959436</v>
      </c>
      <c r="H198" s="24">
        <f t="shared" si="87"/>
        <v>0.14783892746943597</v>
      </c>
      <c r="I198" s="24">
        <f t="shared" si="87"/>
        <v>0.14182032454439775</v>
      </c>
      <c r="J198" s="24">
        <f t="shared" si="87"/>
        <v>0.14231149117578865</v>
      </c>
      <c r="K198" s="24">
        <f t="shared" si="87"/>
        <v>0.15047076386763447</v>
      </c>
      <c r="L198" s="24">
        <f t="shared" si="87"/>
        <v>0.14542240901725545</v>
      </c>
      <c r="M198" s="24">
        <f t="shared" si="87"/>
        <v>0.14079877693672838</v>
      </c>
      <c r="N198" s="24">
        <f t="shared" si="87"/>
        <v>0.1471758478284452</v>
      </c>
      <c r="O198" s="24">
        <f t="shared" si="87"/>
        <v>0.14546875896148687</v>
      </c>
      <c r="P198" s="24">
        <f t="shared" si="87"/>
        <v>0.1382923180598512</v>
      </c>
      <c r="Q198" s="24">
        <f t="shared" si="87"/>
        <v>0.13058587422997514</v>
      </c>
      <c r="R198" s="36">
        <f>(Q198-F198)/F198</f>
        <v>-0.09831343801945247</v>
      </c>
    </row>
    <row r="199" spans="1:18" ht="12">
      <c r="A199" s="7" t="s">
        <v>15</v>
      </c>
      <c r="C199" s="23">
        <f t="shared" si="87"/>
        <v>0.14795391263891536</v>
      </c>
      <c r="D199" s="24">
        <f t="shared" si="87"/>
        <v>0.1578942494876201</v>
      </c>
      <c r="E199" s="24">
        <f t="shared" si="87"/>
        <v>0.1647941359835099</v>
      </c>
      <c r="F199" s="24">
        <f t="shared" si="87"/>
        <v>0.16580630621773648</v>
      </c>
      <c r="G199" s="24">
        <f t="shared" si="87"/>
        <v>0.16615592317166075</v>
      </c>
      <c r="H199" s="24">
        <f t="shared" si="87"/>
        <v>0.16839921567649388</v>
      </c>
      <c r="I199" s="24">
        <f t="shared" si="87"/>
        <v>0.16403266805705194</v>
      </c>
      <c r="J199" s="24">
        <f t="shared" si="87"/>
        <v>0.1533498650708094</v>
      </c>
      <c r="K199" s="24">
        <f t="shared" si="87"/>
        <v>0.1572342449325644</v>
      </c>
      <c r="L199" s="24">
        <f t="shared" si="87"/>
        <v>0.15979900242752934</v>
      </c>
      <c r="M199" s="24">
        <f t="shared" si="87"/>
        <v>0.15625966767466387</v>
      </c>
      <c r="N199" s="24">
        <f t="shared" si="87"/>
        <v>0.15809458621011757</v>
      </c>
      <c r="O199" s="24">
        <f t="shared" si="87"/>
        <v>0.1565273002408845</v>
      </c>
      <c r="P199" s="24">
        <f t="shared" si="87"/>
        <v>0.14494901619184258</v>
      </c>
      <c r="Q199" s="24">
        <f t="shared" si="87"/>
        <v>0.126236592077776</v>
      </c>
      <c r="R199" s="36">
        <f>(Q199-F199)/F199</f>
        <v>-0.2386502361858157</v>
      </c>
    </row>
    <row r="200" spans="1:18" ht="12">
      <c r="A200" s="7" t="s">
        <v>14</v>
      </c>
      <c r="C200" s="23">
        <f t="shared" si="87"/>
        <v>0.17115977109649674</v>
      </c>
      <c r="D200" s="24">
        <f t="shared" si="87"/>
        <v>0.17630034444559198</v>
      </c>
      <c r="E200" s="24">
        <f t="shared" si="87"/>
        <v>0.18064026470218164</v>
      </c>
      <c r="F200" s="24">
        <f t="shared" si="87"/>
        <v>0.18373788053890266</v>
      </c>
      <c r="G200" s="24">
        <f t="shared" si="87"/>
        <v>0.1866521092786008</v>
      </c>
      <c r="H200" s="24">
        <f t="shared" si="87"/>
        <v>0.18794422225125673</v>
      </c>
      <c r="I200" s="24">
        <f t="shared" si="87"/>
        <v>0.18495964113289937</v>
      </c>
      <c r="J200" s="24">
        <f t="shared" si="87"/>
        <v>0.17913288791657633</v>
      </c>
      <c r="K200" s="24">
        <f t="shared" si="87"/>
        <v>0.185285249448035</v>
      </c>
      <c r="L200" s="24">
        <f t="shared" si="87"/>
        <v>0.1803408227823486</v>
      </c>
      <c r="M200" s="24">
        <f t="shared" si="87"/>
        <v>0.17427036053431152</v>
      </c>
      <c r="N200" s="24">
        <f t="shared" si="87"/>
        <v>0.18097621264333139</v>
      </c>
      <c r="O200" s="24">
        <f t="shared" si="87"/>
        <v>0.17542735223836256</v>
      </c>
      <c r="P200" s="24">
        <f t="shared" si="87"/>
        <v>0.16118786396834078</v>
      </c>
      <c r="Q200" s="24">
        <f t="shared" si="87"/>
        <v>0.14269590829622866</v>
      </c>
      <c r="R200" s="36">
        <f>(Q200-F200)/F200</f>
        <v>-0.2233724048753475</v>
      </c>
    </row>
    <row r="201" spans="1:18" s="7" customFormat="1" ht="12">
      <c r="A201" s="13" t="s">
        <v>0</v>
      </c>
      <c r="B201" s="14"/>
      <c r="C201" s="26">
        <f t="shared" si="87"/>
        <v>0.1505740743037593</v>
      </c>
      <c r="D201" s="27">
        <f t="shared" si="87"/>
        <v>0.1541967873109155</v>
      </c>
      <c r="E201" s="27">
        <f t="shared" si="87"/>
        <v>0.15916081898531978</v>
      </c>
      <c r="F201" s="27">
        <f t="shared" si="87"/>
        <v>0.1593966377836574</v>
      </c>
      <c r="G201" s="27">
        <f t="shared" si="87"/>
        <v>0.1604968026180985</v>
      </c>
      <c r="H201" s="27">
        <f t="shared" si="87"/>
        <v>0.16281581786124427</v>
      </c>
      <c r="I201" s="27">
        <f t="shared" si="87"/>
        <v>0.15796222575892344</v>
      </c>
      <c r="J201" s="27">
        <f t="shared" si="87"/>
        <v>0.15531339021370058</v>
      </c>
      <c r="K201" s="27">
        <f t="shared" si="87"/>
        <v>0.1623980563339802</v>
      </c>
      <c r="L201" s="27">
        <f t="shared" si="87"/>
        <v>0.15816987831368648</v>
      </c>
      <c r="M201" s="27">
        <f t="shared" si="87"/>
        <v>0.1532037202462421</v>
      </c>
      <c r="N201" s="27">
        <f t="shared" si="87"/>
        <v>0.15920399383926562</v>
      </c>
      <c r="O201" s="27">
        <f t="shared" si="87"/>
        <v>0.15627264062685312</v>
      </c>
      <c r="P201" s="27">
        <f t="shared" si="87"/>
        <v>0.1463570065552759</v>
      </c>
      <c r="Q201" s="27">
        <f t="shared" si="87"/>
        <v>0.13380773081138742</v>
      </c>
      <c r="R201" s="37">
        <f>(Q201-F201)/F201</f>
        <v>-0.16053605225350343</v>
      </c>
    </row>
    <row r="202" spans="3:18" ht="12">
      <c r="C202" s="22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32"/>
    </row>
    <row r="203" spans="1:18" ht="12">
      <c r="A203" s="13" t="s">
        <v>18</v>
      </c>
      <c r="B203" s="20"/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43"/>
    </row>
    <row r="204" spans="1:18" ht="12">
      <c r="A204" s="13"/>
      <c r="B204" s="20"/>
      <c r="C204" s="29">
        <v>2001</v>
      </c>
      <c r="D204" s="15">
        <v>2002</v>
      </c>
      <c r="E204" s="14">
        <v>2003</v>
      </c>
      <c r="F204" s="14">
        <v>2004</v>
      </c>
      <c r="G204" s="14">
        <v>2005</v>
      </c>
      <c r="H204" s="14">
        <v>2006</v>
      </c>
      <c r="I204" s="14">
        <v>2007</v>
      </c>
      <c r="J204" s="14">
        <v>2008</v>
      </c>
      <c r="K204" s="14">
        <v>2009</v>
      </c>
      <c r="L204" s="14">
        <v>2010</v>
      </c>
      <c r="M204" s="14">
        <v>2011</v>
      </c>
      <c r="N204" s="14">
        <v>2012</v>
      </c>
      <c r="O204" s="14">
        <v>2013</v>
      </c>
      <c r="P204" s="14">
        <v>2014</v>
      </c>
      <c r="Q204" s="14">
        <v>2015</v>
      </c>
      <c r="R204" s="12" t="s">
        <v>28</v>
      </c>
    </row>
    <row r="205" spans="1:18" ht="12">
      <c r="A205" s="7" t="s">
        <v>13</v>
      </c>
      <c r="C205" s="23">
        <f aca="true" t="shared" si="88" ref="C205:Q208">C114/C86</f>
        <v>0.033939561872238226</v>
      </c>
      <c r="D205" s="24">
        <f t="shared" si="88"/>
        <v>0.038199333864582796</v>
      </c>
      <c r="E205" s="24">
        <f t="shared" si="88"/>
        <v>0.042514986708342244</v>
      </c>
      <c r="F205" s="24">
        <f t="shared" si="88"/>
        <v>0.044667905730489225</v>
      </c>
      <c r="G205" s="24">
        <f t="shared" si="88"/>
        <v>0.0428030169241028</v>
      </c>
      <c r="H205" s="24">
        <f t="shared" si="88"/>
        <v>0.03995450209828729</v>
      </c>
      <c r="I205" s="24">
        <f t="shared" si="88"/>
        <v>0.034835908342735464</v>
      </c>
      <c r="J205" s="24">
        <f t="shared" si="88"/>
        <v>0.03270030209651222</v>
      </c>
      <c r="K205" s="24">
        <f t="shared" si="88"/>
        <v>0.03690518942485258</v>
      </c>
      <c r="L205" s="24">
        <f t="shared" si="88"/>
        <v>0.035277274316058316</v>
      </c>
      <c r="M205" s="24">
        <f t="shared" si="88"/>
        <v>0.03442089554475899</v>
      </c>
      <c r="N205" s="24">
        <f t="shared" si="88"/>
        <v>0.03545743108451463</v>
      </c>
      <c r="O205" s="24">
        <f t="shared" si="88"/>
        <v>0.038684223590031284</v>
      </c>
      <c r="P205" s="24">
        <f t="shared" si="88"/>
        <v>0.03646332140472764</v>
      </c>
      <c r="Q205" s="24">
        <f t="shared" si="88"/>
        <v>0.034099820953814745</v>
      </c>
      <c r="R205" s="36">
        <f>(Q205-F205)/F205</f>
        <v>-0.23659234978327992</v>
      </c>
    </row>
    <row r="206" spans="1:18" ht="12">
      <c r="A206" s="7" t="s">
        <v>15</v>
      </c>
      <c r="C206" s="23">
        <f t="shared" si="88"/>
        <v>0.08364189334382083</v>
      </c>
      <c r="D206" s="24">
        <f t="shared" si="88"/>
        <v>0.093403832860137</v>
      </c>
      <c r="E206" s="24">
        <f t="shared" si="88"/>
        <v>0.10079098304656468</v>
      </c>
      <c r="F206" s="24">
        <f t="shared" si="88"/>
        <v>0.10218299133186218</v>
      </c>
      <c r="G206" s="24">
        <f t="shared" si="88"/>
        <v>0.10299658535749408</v>
      </c>
      <c r="H206" s="24">
        <f t="shared" si="88"/>
        <v>0.10334555201571592</v>
      </c>
      <c r="I206" s="24">
        <f t="shared" si="88"/>
        <v>0.09887862752617012</v>
      </c>
      <c r="J206" s="24">
        <f t="shared" si="88"/>
        <v>0.09258620044625743</v>
      </c>
      <c r="K206" s="24">
        <f t="shared" si="88"/>
        <v>0.09485648022307491</v>
      </c>
      <c r="L206" s="24">
        <f t="shared" si="88"/>
        <v>0.09765397218958304</v>
      </c>
      <c r="M206" s="24">
        <f t="shared" si="88"/>
        <v>0.09592116162981865</v>
      </c>
      <c r="N206" s="24">
        <f t="shared" si="88"/>
        <v>0.09748078436267155</v>
      </c>
      <c r="O206" s="24">
        <f t="shared" si="88"/>
        <v>0.09852072224166684</v>
      </c>
      <c r="P206" s="24">
        <f t="shared" si="88"/>
        <v>0.09096510555441689</v>
      </c>
      <c r="Q206" s="24">
        <f t="shared" si="88"/>
        <v>0.07534674795114896</v>
      </c>
      <c r="R206" s="36">
        <f>(Q206-F206)/F206</f>
        <v>-0.26262925983010715</v>
      </c>
    </row>
    <row r="207" spans="1:18" ht="12">
      <c r="A207" s="7" t="s">
        <v>14</v>
      </c>
      <c r="C207" s="23">
        <f t="shared" si="88"/>
        <v>0.08020232443305328</v>
      </c>
      <c r="D207" s="24">
        <f t="shared" si="88"/>
        <v>0.0854064691607626</v>
      </c>
      <c r="E207" s="24">
        <f t="shared" si="88"/>
        <v>0.09311087151098081</v>
      </c>
      <c r="F207" s="24">
        <f t="shared" si="88"/>
        <v>0.09600666004243091</v>
      </c>
      <c r="G207" s="24">
        <f t="shared" si="88"/>
        <v>0.09598687673085746</v>
      </c>
      <c r="H207" s="24">
        <f t="shared" si="88"/>
        <v>0.09294805049446098</v>
      </c>
      <c r="I207" s="24">
        <f t="shared" si="88"/>
        <v>0.08757536531295611</v>
      </c>
      <c r="J207" s="24">
        <f t="shared" si="88"/>
        <v>0.08209907295641118</v>
      </c>
      <c r="K207" s="24">
        <f t="shared" si="88"/>
        <v>0.08390877530254615</v>
      </c>
      <c r="L207" s="24">
        <f t="shared" si="88"/>
        <v>0.08101583230869304</v>
      </c>
      <c r="M207" s="24">
        <f t="shared" si="88"/>
        <v>0.07981352666849821</v>
      </c>
      <c r="N207" s="24">
        <f t="shared" si="88"/>
        <v>0.08067912834661271</v>
      </c>
      <c r="O207" s="24">
        <f t="shared" si="88"/>
        <v>0.08250540369260978</v>
      </c>
      <c r="P207" s="24">
        <f t="shared" si="88"/>
        <v>0.07655738232360607</v>
      </c>
      <c r="Q207" s="24">
        <f t="shared" si="88"/>
        <v>0.06478990293937802</v>
      </c>
      <c r="R207" s="36">
        <f>(Q207-F207)/F207</f>
        <v>-0.3251519955933932</v>
      </c>
    </row>
    <row r="208" spans="1:18" s="7" customFormat="1" ht="12">
      <c r="A208" s="13" t="s">
        <v>0</v>
      </c>
      <c r="B208" s="14"/>
      <c r="C208" s="26">
        <f t="shared" si="88"/>
        <v>0.053478859507366305</v>
      </c>
      <c r="D208" s="27">
        <f t="shared" si="88"/>
        <v>0.05863125400776393</v>
      </c>
      <c r="E208" s="27">
        <f t="shared" si="88"/>
        <v>0.06440300843167023</v>
      </c>
      <c r="F208" s="27">
        <f t="shared" si="88"/>
        <v>0.06678617211571135</v>
      </c>
      <c r="G208" s="27">
        <f t="shared" si="88"/>
        <v>0.06584948463810758</v>
      </c>
      <c r="H208" s="27">
        <f t="shared" si="88"/>
        <v>0.06330161433055823</v>
      </c>
      <c r="I208" s="27">
        <f t="shared" si="88"/>
        <v>0.058212156844624906</v>
      </c>
      <c r="J208" s="27">
        <f t="shared" si="88"/>
        <v>0.05465749099090197</v>
      </c>
      <c r="K208" s="27">
        <f t="shared" si="88"/>
        <v>0.057980319707911246</v>
      </c>
      <c r="L208" s="27">
        <f t="shared" si="88"/>
        <v>0.05647503981299262</v>
      </c>
      <c r="M208" s="27">
        <f t="shared" si="88"/>
        <v>0.055495020138054005</v>
      </c>
      <c r="N208" s="27">
        <f t="shared" si="88"/>
        <v>0.056586109218601376</v>
      </c>
      <c r="O208" s="27">
        <f t="shared" si="88"/>
        <v>0.059162831241919685</v>
      </c>
      <c r="P208" s="27">
        <f t="shared" si="88"/>
        <v>0.05519149595951223</v>
      </c>
      <c r="Q208" s="27">
        <f t="shared" si="88"/>
        <v>0.048348520878494054</v>
      </c>
      <c r="R208" s="37">
        <f>(Q208-F208)/F208</f>
        <v>-0.2760698907143963</v>
      </c>
    </row>
    <row r="209" spans="3:18" ht="12">
      <c r="C209" s="22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32"/>
    </row>
    <row r="210" spans="1:18" ht="12">
      <c r="A210" s="13" t="s">
        <v>19</v>
      </c>
      <c r="B210" s="20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</row>
    <row r="211" spans="1:18" ht="12">
      <c r="A211" s="13"/>
      <c r="B211" s="20"/>
      <c r="C211" s="29">
        <v>2001</v>
      </c>
      <c r="D211" s="15">
        <v>2002</v>
      </c>
      <c r="E211" s="14">
        <v>2003</v>
      </c>
      <c r="F211" s="14">
        <v>2004</v>
      </c>
      <c r="G211" s="14">
        <v>2005</v>
      </c>
      <c r="H211" s="14">
        <v>2006</v>
      </c>
      <c r="I211" s="14">
        <v>2007</v>
      </c>
      <c r="J211" s="14">
        <v>2008</v>
      </c>
      <c r="K211" s="14">
        <v>2009</v>
      </c>
      <c r="L211" s="14">
        <v>2010</v>
      </c>
      <c r="M211" s="14">
        <v>2011</v>
      </c>
      <c r="N211" s="14">
        <v>2012</v>
      </c>
      <c r="O211" s="14">
        <v>2013</v>
      </c>
      <c r="P211" s="14">
        <v>2014</v>
      </c>
      <c r="Q211" s="14">
        <v>2015</v>
      </c>
      <c r="R211" s="12" t="s">
        <v>28</v>
      </c>
    </row>
    <row r="212" spans="1:18" ht="12">
      <c r="A212" s="7" t="s">
        <v>13</v>
      </c>
      <c r="C212" s="23">
        <f aca="true" t="shared" si="89" ref="C212:Q215">C121/C86</f>
        <v>0.028766003189840864</v>
      </c>
      <c r="D212" s="24">
        <f t="shared" si="89"/>
        <v>0.023965085679975878</v>
      </c>
      <c r="E212" s="24">
        <f t="shared" si="89"/>
        <v>0.019039710654186155</v>
      </c>
      <c r="F212" s="24">
        <f t="shared" si="89"/>
        <v>0.016901328791165397</v>
      </c>
      <c r="G212" s="24">
        <f t="shared" si="89"/>
        <v>0.017121658468848847</v>
      </c>
      <c r="H212" s="24">
        <f t="shared" si="89"/>
        <v>0.02082770703957104</v>
      </c>
      <c r="I212" s="24">
        <f t="shared" si="89"/>
        <v>0.020078730416589464</v>
      </c>
      <c r="J212" s="24">
        <f t="shared" si="89"/>
        <v>0.024339304056603735</v>
      </c>
      <c r="K212" s="24">
        <f t="shared" si="89"/>
        <v>0.025003413409261946</v>
      </c>
      <c r="L212" s="24">
        <f t="shared" si="89"/>
        <v>0.021017596227253705</v>
      </c>
      <c r="M212" s="24">
        <f t="shared" si="89"/>
        <v>0.016987312217408974</v>
      </c>
      <c r="N212" s="24">
        <f t="shared" si="89"/>
        <v>0.023341722922527456</v>
      </c>
      <c r="O212" s="24">
        <f t="shared" si="89"/>
        <v>0.020349654023349147</v>
      </c>
      <c r="P212" s="24">
        <f t="shared" si="89"/>
        <v>0.015461169147917843</v>
      </c>
      <c r="Q212" s="24">
        <f t="shared" si="89"/>
        <v>0.01461324701279056</v>
      </c>
      <c r="R212" s="36">
        <f>(Q212-F212)/F212</f>
        <v>-0.13537880995314733</v>
      </c>
    </row>
    <row r="213" spans="1:18" ht="12">
      <c r="A213" s="7" t="s">
        <v>15</v>
      </c>
      <c r="C213" s="23">
        <f t="shared" si="89"/>
        <v>0.007819056794638405</v>
      </c>
      <c r="D213" s="24">
        <f t="shared" si="89"/>
        <v>0.006523462065307186</v>
      </c>
      <c r="E213" s="24">
        <f t="shared" si="89"/>
        <v>0.005781097549316264</v>
      </c>
      <c r="F213" s="24">
        <f t="shared" si="89"/>
        <v>0.005951687723188289</v>
      </c>
      <c r="G213" s="24">
        <f t="shared" si="89"/>
        <v>0.006303267640767372</v>
      </c>
      <c r="H213" s="24">
        <f t="shared" si="89"/>
        <v>0.0071228780828821395</v>
      </c>
      <c r="I213" s="24">
        <f t="shared" si="89"/>
        <v>0.007094968610605565</v>
      </c>
      <c r="J213" s="24">
        <f t="shared" si="89"/>
        <v>0.006732694793208528</v>
      </c>
      <c r="K213" s="24">
        <f t="shared" si="89"/>
        <v>0.00834119669921221</v>
      </c>
      <c r="L213" s="24">
        <f t="shared" si="89"/>
        <v>0.008636909372448832</v>
      </c>
      <c r="M213" s="24">
        <f t="shared" si="89"/>
        <v>0.007869837977614095</v>
      </c>
      <c r="N213" s="24">
        <f t="shared" si="89"/>
        <v>0.008659671716408673</v>
      </c>
      <c r="O213" s="24">
        <f t="shared" si="89"/>
        <v>0.007803010026559058</v>
      </c>
      <c r="P213" s="24">
        <f t="shared" si="89"/>
        <v>0.005772186923549908</v>
      </c>
      <c r="Q213" s="24">
        <f t="shared" si="89"/>
        <v>0.007437128394664953</v>
      </c>
      <c r="R213" s="36">
        <f>(Q213-F213)/F213</f>
        <v>0.24958309988093938</v>
      </c>
    </row>
    <row r="214" spans="1:18" ht="12">
      <c r="A214" s="7" t="s">
        <v>14</v>
      </c>
      <c r="C214" s="23">
        <f t="shared" si="89"/>
        <v>0.022586819854023124</v>
      </c>
      <c r="D214" s="24">
        <f t="shared" si="89"/>
        <v>0.01978621842689957</v>
      </c>
      <c r="E214" s="24">
        <f t="shared" si="89"/>
        <v>0.016319528324331232</v>
      </c>
      <c r="F214" s="24">
        <f t="shared" si="89"/>
        <v>0.016017420253138053</v>
      </c>
      <c r="G214" s="24">
        <f t="shared" si="89"/>
        <v>0.017170691455664487</v>
      </c>
      <c r="H214" s="24">
        <f t="shared" si="89"/>
        <v>0.01832829961342993</v>
      </c>
      <c r="I214" s="24">
        <f t="shared" si="89"/>
        <v>0.02032441564712108</v>
      </c>
      <c r="J214" s="24">
        <f t="shared" si="89"/>
        <v>0.021827565210408875</v>
      </c>
      <c r="K214" s="24">
        <f t="shared" si="89"/>
        <v>0.02386543537627468</v>
      </c>
      <c r="L214" s="24">
        <f t="shared" si="89"/>
        <v>0.022965185856597556</v>
      </c>
      <c r="M214" s="24">
        <f t="shared" si="89"/>
        <v>0.018226422443870332</v>
      </c>
      <c r="N214" s="24">
        <f t="shared" si="89"/>
        <v>0.025155971402956407</v>
      </c>
      <c r="O214" s="24">
        <f t="shared" si="89"/>
        <v>0.02108971615634081</v>
      </c>
      <c r="P214" s="24">
        <f t="shared" si="89"/>
        <v>0.015295518162221293</v>
      </c>
      <c r="Q214" s="24">
        <f t="shared" si="89"/>
        <v>0.014426033260702936</v>
      </c>
      <c r="R214" s="36">
        <f>(Q214-F214)/F214</f>
        <v>-0.09935351431659792</v>
      </c>
    </row>
    <row r="215" spans="1:18" s="7" customFormat="1" ht="12">
      <c r="A215" s="13" t="s">
        <v>0</v>
      </c>
      <c r="B215" s="14"/>
      <c r="C215" s="26">
        <f t="shared" si="89"/>
        <v>0.024813434592458956</v>
      </c>
      <c r="D215" s="27">
        <f t="shared" si="89"/>
        <v>0.020963186963629976</v>
      </c>
      <c r="E215" s="27">
        <f t="shared" si="89"/>
        <v>0.01688722586955069</v>
      </c>
      <c r="F215" s="27">
        <f t="shared" si="89"/>
        <v>0.015554822599230318</v>
      </c>
      <c r="G215" s="27">
        <f t="shared" si="89"/>
        <v>0.01608167462265832</v>
      </c>
      <c r="H215" s="27">
        <f t="shared" si="89"/>
        <v>0.018674311202429197</v>
      </c>
      <c r="I215" s="27">
        <f t="shared" si="89"/>
        <v>0.018876185797832203</v>
      </c>
      <c r="J215" s="27">
        <f t="shared" si="89"/>
        <v>0.021764626004124047</v>
      </c>
      <c r="K215" s="27">
        <f t="shared" si="89"/>
        <v>0.022939149286843454</v>
      </c>
      <c r="L215" s="27">
        <f t="shared" si="89"/>
        <v>0.020366222056751506</v>
      </c>
      <c r="M215" s="27">
        <f t="shared" si="89"/>
        <v>0.016430266886914242</v>
      </c>
      <c r="N215" s="27">
        <f t="shared" si="89"/>
        <v>0.022365648829036255</v>
      </c>
      <c r="O215" s="27">
        <f t="shared" si="89"/>
        <v>0.01924370819875628</v>
      </c>
      <c r="P215" s="27">
        <f t="shared" si="89"/>
        <v>0.014366500042273446</v>
      </c>
      <c r="Q215" s="27">
        <f t="shared" si="89"/>
        <v>0.013750865699681609</v>
      </c>
      <c r="R215" s="37">
        <f>(Q215-F215)/F215</f>
        <v>-0.11597412236883833</v>
      </c>
    </row>
    <row r="216" spans="3:18" ht="12">
      <c r="C216" s="2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32"/>
    </row>
    <row r="217" spans="1:18" ht="12">
      <c r="A217" s="13" t="s">
        <v>16</v>
      </c>
      <c r="B217" s="20"/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spans="1:18" ht="12">
      <c r="A218" s="13"/>
      <c r="B218" s="20"/>
      <c r="C218" s="29">
        <v>2001</v>
      </c>
      <c r="D218" s="15">
        <v>2002</v>
      </c>
      <c r="E218" s="14">
        <v>2003</v>
      </c>
      <c r="F218" s="14">
        <v>2004</v>
      </c>
      <c r="G218" s="14">
        <v>2005</v>
      </c>
      <c r="H218" s="14">
        <v>2006</v>
      </c>
      <c r="I218" s="14">
        <v>2007</v>
      </c>
      <c r="J218" s="14">
        <v>2008</v>
      </c>
      <c r="K218" s="14">
        <v>2009</v>
      </c>
      <c r="L218" s="14">
        <v>2010</v>
      </c>
      <c r="M218" s="14">
        <v>2011</v>
      </c>
      <c r="N218" s="14">
        <v>2012</v>
      </c>
      <c r="O218" s="14">
        <v>2013</v>
      </c>
      <c r="P218" s="14">
        <v>2014</v>
      </c>
      <c r="Q218" s="14">
        <v>2015</v>
      </c>
      <c r="R218" s="12" t="s">
        <v>28</v>
      </c>
    </row>
    <row r="219" spans="1:18" ht="12">
      <c r="A219" s="7" t="s">
        <v>13</v>
      </c>
      <c r="C219" s="23">
        <f aca="true" t="shared" si="90" ref="C219:Q222">C135/C86</f>
        <v>0.018086100158448686</v>
      </c>
      <c r="D219" s="24">
        <f t="shared" si="90"/>
        <v>0.01782997503844079</v>
      </c>
      <c r="E219" s="24">
        <f t="shared" si="90"/>
        <v>0.01848156466865574</v>
      </c>
      <c r="F219" s="24">
        <f t="shared" si="90"/>
        <v>0.018540761218800474</v>
      </c>
      <c r="G219" s="24">
        <f t="shared" si="90"/>
        <v>0.01847249004395347</v>
      </c>
      <c r="H219" s="24">
        <f t="shared" si="90"/>
        <v>0.019051359413195326</v>
      </c>
      <c r="I219" s="24">
        <f t="shared" si="90"/>
        <v>0.019173244221867353</v>
      </c>
      <c r="J219" s="24">
        <f t="shared" si="90"/>
        <v>0.01929892872108224</v>
      </c>
      <c r="K219" s="24">
        <f t="shared" si="90"/>
        <v>0.01986735299518049</v>
      </c>
      <c r="L219" s="24">
        <f t="shared" si="90"/>
        <v>0.020013834486945384</v>
      </c>
      <c r="M219" s="24">
        <f t="shared" si="90"/>
        <v>0.01963181908178873</v>
      </c>
      <c r="N219" s="24">
        <f t="shared" si="90"/>
        <v>0.01910970695437571</v>
      </c>
      <c r="O219" s="24">
        <f t="shared" si="90"/>
        <v>0.018593383332104328</v>
      </c>
      <c r="P219" s="24">
        <f t="shared" si="90"/>
        <v>0.01771004019489573</v>
      </c>
      <c r="Q219" s="24">
        <f t="shared" si="90"/>
        <v>0.01694625848785937</v>
      </c>
      <c r="R219" s="36">
        <f>(Q219-F219)/F219</f>
        <v>-0.08599985254781589</v>
      </c>
    </row>
    <row r="220" spans="1:18" ht="12">
      <c r="A220" s="7" t="s">
        <v>15</v>
      </c>
      <c r="C220" s="23">
        <f t="shared" si="90"/>
        <v>0.007901412669323678</v>
      </c>
      <c r="D220" s="24">
        <f t="shared" si="90"/>
        <v>0.0071680237109007835</v>
      </c>
      <c r="E220" s="24">
        <f t="shared" si="90"/>
        <v>0.007078520710661627</v>
      </c>
      <c r="F220" s="24">
        <f t="shared" si="90"/>
        <v>0.006834987756312041</v>
      </c>
      <c r="G220" s="24">
        <f t="shared" si="90"/>
        <v>0.006420988242096124</v>
      </c>
      <c r="H220" s="24">
        <f t="shared" si="90"/>
        <v>0.006632859281711669</v>
      </c>
      <c r="I220" s="24">
        <f t="shared" si="90"/>
        <v>0.006469154512338666</v>
      </c>
      <c r="J220" s="24">
        <f t="shared" si="90"/>
        <v>0.006132695781442199</v>
      </c>
      <c r="K220" s="24">
        <f t="shared" si="90"/>
        <v>0.006118439343218604</v>
      </c>
      <c r="L220" s="24">
        <f t="shared" si="90"/>
        <v>0.0058109708703175875</v>
      </c>
      <c r="M220" s="24">
        <f t="shared" si="90"/>
        <v>0.005388309942719501</v>
      </c>
      <c r="N220" s="24">
        <f t="shared" si="90"/>
        <v>0.004916811054114637</v>
      </c>
      <c r="O220" s="24">
        <f t="shared" si="90"/>
        <v>0.0044779806880648945</v>
      </c>
      <c r="P220" s="24">
        <f t="shared" si="90"/>
        <v>0.004112010657921705</v>
      </c>
      <c r="Q220" s="24">
        <f t="shared" si="90"/>
        <v>0.0034812891692109914</v>
      </c>
      <c r="R220" s="36">
        <f>(Q220-F220)/F220</f>
        <v>-0.490666363521126</v>
      </c>
    </row>
    <row r="221" spans="1:18" ht="12">
      <c r="A221" s="7" t="s">
        <v>14</v>
      </c>
      <c r="C221" s="23">
        <f t="shared" si="90"/>
        <v>0.014429993151935818</v>
      </c>
      <c r="D221" s="24">
        <f t="shared" si="90"/>
        <v>0.01411619010220787</v>
      </c>
      <c r="E221" s="24">
        <f t="shared" si="90"/>
        <v>0.014403327605030235</v>
      </c>
      <c r="F221" s="24">
        <f t="shared" si="90"/>
        <v>0.014188093398993074</v>
      </c>
      <c r="G221" s="24">
        <f t="shared" si="90"/>
        <v>0.013836725290331385</v>
      </c>
      <c r="H221" s="24">
        <f t="shared" si="90"/>
        <v>0.014058593302335786</v>
      </c>
      <c r="I221" s="24">
        <f t="shared" si="90"/>
        <v>0.013951382228858101</v>
      </c>
      <c r="J221" s="24">
        <f t="shared" si="90"/>
        <v>0.013913858526028848</v>
      </c>
      <c r="K221" s="24">
        <f t="shared" si="90"/>
        <v>0.014402297898628793</v>
      </c>
      <c r="L221" s="24">
        <f t="shared" si="90"/>
        <v>0.014291244317676097</v>
      </c>
      <c r="M221" s="24">
        <f t="shared" si="90"/>
        <v>0.013539222729694067</v>
      </c>
      <c r="N221" s="24">
        <f t="shared" si="90"/>
        <v>0.012862916940076704</v>
      </c>
      <c r="O221" s="24">
        <f t="shared" si="90"/>
        <v>0.012245115595088488</v>
      </c>
      <c r="P221" s="24">
        <f t="shared" si="90"/>
        <v>0.01182330040860976</v>
      </c>
      <c r="Q221" s="24">
        <f t="shared" si="90"/>
        <v>0.010935037420443878</v>
      </c>
      <c r="R221" s="36">
        <f>(Q221-F221)/F221</f>
        <v>-0.22928069946170956</v>
      </c>
    </row>
    <row r="222" spans="1:18" s="7" customFormat="1" ht="12">
      <c r="A222" s="13" t="s">
        <v>0</v>
      </c>
      <c r="B222" s="14"/>
      <c r="C222" s="26">
        <f t="shared" si="90"/>
        <v>0.015954763481262003</v>
      </c>
      <c r="D222" s="27">
        <f t="shared" si="90"/>
        <v>0.015622028952186649</v>
      </c>
      <c r="E222" s="27">
        <f t="shared" si="90"/>
        <v>0.016071116224468853</v>
      </c>
      <c r="F222" s="27">
        <f t="shared" si="90"/>
        <v>0.016003298010150678</v>
      </c>
      <c r="G222" s="27">
        <f t="shared" si="90"/>
        <v>0.015799542531539982</v>
      </c>
      <c r="H222" s="27">
        <f t="shared" si="90"/>
        <v>0.016218692947333697</v>
      </c>
      <c r="I222" s="27">
        <f t="shared" si="90"/>
        <v>0.016230431645906585</v>
      </c>
      <c r="J222" s="27">
        <f t="shared" si="90"/>
        <v>0.01624058700460383</v>
      </c>
      <c r="K222" s="27">
        <f t="shared" si="90"/>
        <v>0.016702958836315316</v>
      </c>
      <c r="L222" s="27">
        <f t="shared" si="90"/>
        <v>0.016700399622577283</v>
      </c>
      <c r="M222" s="27">
        <f t="shared" si="90"/>
        <v>0.016175128195245924</v>
      </c>
      <c r="N222" s="27">
        <f t="shared" si="90"/>
        <v>0.015593581511291567</v>
      </c>
      <c r="O222" s="27">
        <f t="shared" si="90"/>
        <v>0.015043392320726528</v>
      </c>
      <c r="P222" s="27">
        <f t="shared" si="90"/>
        <v>0.014358788924962841</v>
      </c>
      <c r="Q222" s="27">
        <f t="shared" si="90"/>
        <v>0.01353716860824039</v>
      </c>
      <c r="R222" s="37">
        <f>(Q222-F222)/F222</f>
        <v>-0.15410132338634538</v>
      </c>
    </row>
    <row r="223" spans="1:18" ht="12">
      <c r="A223" s="13"/>
      <c r="B223" s="20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</row>
    <row r="224" spans="1:18" ht="12">
      <c r="A224" s="13" t="s">
        <v>23</v>
      </c>
      <c r="B224" s="20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</row>
    <row r="225" spans="1:18" ht="12">
      <c r="A225" s="13"/>
      <c r="B225" s="20"/>
      <c r="C225" s="29">
        <v>2001</v>
      </c>
      <c r="D225" s="15">
        <v>2002</v>
      </c>
      <c r="E225" s="14">
        <v>2003</v>
      </c>
      <c r="F225" s="14">
        <v>2004</v>
      </c>
      <c r="G225" s="14">
        <v>2005</v>
      </c>
      <c r="H225" s="14">
        <v>2006</v>
      </c>
      <c r="I225" s="14">
        <v>2007</v>
      </c>
      <c r="J225" s="14">
        <v>2008</v>
      </c>
      <c r="K225" s="14">
        <v>2009</v>
      </c>
      <c r="L225" s="14">
        <v>2010</v>
      </c>
      <c r="M225" s="14">
        <v>2011</v>
      </c>
      <c r="N225" s="14">
        <v>2012</v>
      </c>
      <c r="O225" s="14">
        <v>2013</v>
      </c>
      <c r="P225" s="14">
        <v>2014</v>
      </c>
      <c r="Q225" s="14">
        <v>2015</v>
      </c>
      <c r="R225" s="12" t="s">
        <v>28</v>
      </c>
    </row>
    <row r="226" spans="1:18" ht="12">
      <c r="A226" s="7" t="s">
        <v>13</v>
      </c>
      <c r="C226" s="23">
        <f aca="true" t="shared" si="91" ref="C226:Q229">C142/C86</f>
        <v>0.02224401427395772</v>
      </c>
      <c r="D226" s="24">
        <f t="shared" si="91"/>
        <v>0.022006639841708805</v>
      </c>
      <c r="E226" s="24">
        <f t="shared" si="91"/>
        <v>0.020780437934534858</v>
      </c>
      <c r="F226" s="24">
        <f t="shared" si="91"/>
        <v>0.018980350292651188</v>
      </c>
      <c r="G226" s="24">
        <f t="shared" si="91"/>
        <v>0.017161056677522712</v>
      </c>
      <c r="H226" s="24">
        <f t="shared" si="91"/>
        <v>0.016156921080435125</v>
      </c>
      <c r="I226" s="24">
        <f t="shared" si="91"/>
        <v>0.014764091919451763</v>
      </c>
      <c r="J226" s="24">
        <f t="shared" si="91"/>
        <v>0.013234202438367027</v>
      </c>
      <c r="K226" s="24">
        <f t="shared" si="91"/>
        <v>0.012494754875138129</v>
      </c>
      <c r="L226" s="24">
        <f t="shared" si="91"/>
        <v>0.011589613614222378</v>
      </c>
      <c r="M226" s="24">
        <f t="shared" si="91"/>
        <v>0.010722594155105562</v>
      </c>
      <c r="N226" s="24">
        <f t="shared" si="91"/>
        <v>0.010234490435466986</v>
      </c>
      <c r="O226" s="24">
        <f t="shared" si="91"/>
        <v>0.00835168404863771</v>
      </c>
      <c r="P226" s="24">
        <f t="shared" si="91"/>
        <v>0.006638193174023443</v>
      </c>
      <c r="Q226" s="24">
        <f t="shared" si="91"/>
        <v>0.005520250015331356</v>
      </c>
      <c r="R226" s="36">
        <f>(Q226-F226)/F226</f>
        <v>-0.7091597399301589</v>
      </c>
    </row>
    <row r="227" spans="1:18" ht="12">
      <c r="A227" s="7" t="s">
        <v>15</v>
      </c>
      <c r="C227" s="23">
        <f t="shared" si="91"/>
        <v>0.025253161958782532</v>
      </c>
      <c r="D227" s="24">
        <f t="shared" si="91"/>
        <v>0.024712867150983524</v>
      </c>
      <c r="E227" s="24">
        <f t="shared" si="91"/>
        <v>0.022921142517101412</v>
      </c>
      <c r="F227" s="24">
        <f t="shared" si="91"/>
        <v>0.020632013273700497</v>
      </c>
      <c r="G227" s="24">
        <f t="shared" si="91"/>
        <v>0.018379315149225712</v>
      </c>
      <c r="H227" s="24">
        <f t="shared" si="91"/>
        <v>0.016829358288103197</v>
      </c>
      <c r="I227" s="24">
        <f t="shared" si="91"/>
        <v>0.015567306356657679</v>
      </c>
      <c r="J227" s="24">
        <f t="shared" si="91"/>
        <v>0.014455035015236343</v>
      </c>
      <c r="K227" s="24">
        <f t="shared" si="91"/>
        <v>0.01346470063571824</v>
      </c>
      <c r="L227" s="24">
        <f t="shared" si="91"/>
        <v>0.012341908897189604</v>
      </c>
      <c r="M227" s="24">
        <f t="shared" si="91"/>
        <v>0.01109622062223756</v>
      </c>
      <c r="N227" s="24">
        <f t="shared" si="91"/>
        <v>0.010765762120339322</v>
      </c>
      <c r="O227" s="24">
        <f t="shared" si="91"/>
        <v>0.009208169483848387</v>
      </c>
      <c r="P227" s="24">
        <f t="shared" si="91"/>
        <v>0.00786918425906948</v>
      </c>
      <c r="Q227" s="24">
        <f t="shared" si="91"/>
        <v>0.008189127028764261</v>
      </c>
      <c r="R227" s="36">
        <f>(Q227-F227)/F227</f>
        <v>-0.603086382306525</v>
      </c>
    </row>
    <row r="228" spans="1:18" ht="12">
      <c r="A228" s="7" t="s">
        <v>14</v>
      </c>
      <c r="C228" s="23">
        <f t="shared" si="91"/>
        <v>0.021616099233237488</v>
      </c>
      <c r="D228" s="24">
        <f t="shared" si="91"/>
        <v>0.022094526242354945</v>
      </c>
      <c r="E228" s="24">
        <f t="shared" si="91"/>
        <v>0.020966028897680466</v>
      </c>
      <c r="F228" s="24">
        <f t="shared" si="91"/>
        <v>0.019374296478397876</v>
      </c>
      <c r="G228" s="24">
        <f t="shared" si="91"/>
        <v>0.01773596132022718</v>
      </c>
      <c r="H228" s="24">
        <f t="shared" si="91"/>
        <v>0.016773814370560563</v>
      </c>
      <c r="I228" s="24">
        <f t="shared" si="91"/>
        <v>0.015542433854400902</v>
      </c>
      <c r="J228" s="24">
        <f t="shared" si="91"/>
        <v>0.01476408424279691</v>
      </c>
      <c r="K228" s="24">
        <f t="shared" si="91"/>
        <v>0.014070585954151197</v>
      </c>
      <c r="L228" s="24">
        <f t="shared" si="91"/>
        <v>0.013216344355090223</v>
      </c>
      <c r="M228" s="24">
        <f t="shared" si="91"/>
        <v>0.012239085879972088</v>
      </c>
      <c r="N228" s="24">
        <f t="shared" si="91"/>
        <v>0.012030668650093442</v>
      </c>
      <c r="O228" s="24">
        <f t="shared" si="91"/>
        <v>0.010043191991023196</v>
      </c>
      <c r="P228" s="24">
        <f t="shared" si="91"/>
        <v>0.00852053237240329</v>
      </c>
      <c r="Q228" s="24">
        <f t="shared" si="91"/>
        <v>0.008109772376908702</v>
      </c>
      <c r="R228" s="36">
        <f>(Q228-F228)/F228</f>
        <v>-0.5814159040070948</v>
      </c>
    </row>
    <row r="229" spans="1:18" s="7" customFormat="1" ht="12">
      <c r="A229" s="13" t="s">
        <v>0</v>
      </c>
      <c r="B229" s="14"/>
      <c r="C229" s="26">
        <f t="shared" si="91"/>
        <v>0.022324511108270172</v>
      </c>
      <c r="D229" s="27">
        <f t="shared" si="91"/>
        <v>0.022292113717308295</v>
      </c>
      <c r="E229" s="27">
        <f t="shared" si="91"/>
        <v>0.021046410426694577</v>
      </c>
      <c r="F229" s="27">
        <f t="shared" si="91"/>
        <v>0.019267430521875496</v>
      </c>
      <c r="G229" s="27">
        <f t="shared" si="91"/>
        <v>0.017465576158267663</v>
      </c>
      <c r="H229" s="27">
        <f t="shared" si="91"/>
        <v>0.016422271250223275</v>
      </c>
      <c r="I229" s="27">
        <f t="shared" si="91"/>
        <v>0.015095069184594816</v>
      </c>
      <c r="J229" s="27">
        <f t="shared" si="91"/>
        <v>0.013850743500191836</v>
      </c>
      <c r="K229" s="27">
        <f t="shared" si="91"/>
        <v>0.01310223108428542</v>
      </c>
      <c r="L229" s="27">
        <f t="shared" si="91"/>
        <v>0.012192005130953079</v>
      </c>
      <c r="M229" s="27">
        <f t="shared" si="91"/>
        <v>0.011250341994232301</v>
      </c>
      <c r="N229" s="27">
        <f t="shared" si="91"/>
        <v>0.010868475552318716</v>
      </c>
      <c r="O229" s="27">
        <f t="shared" si="91"/>
        <v>0.008986542887657906</v>
      </c>
      <c r="P229" s="27">
        <f t="shared" si="91"/>
        <v>0.007374719817929505</v>
      </c>
      <c r="Q229" s="27">
        <f t="shared" si="91"/>
        <v>0.006630511552681617</v>
      </c>
      <c r="R229" s="37">
        <f>(Q229-F229)/F229</f>
        <v>-0.6558694453236206</v>
      </c>
    </row>
    <row r="230" spans="1:18" ht="12">
      <c r="A230" s="13"/>
      <c r="B230" s="20"/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</row>
    <row r="231" spans="1:18" ht="12">
      <c r="A231" s="13" t="s">
        <v>20</v>
      </c>
      <c r="B231" s="20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1"/>
    </row>
    <row r="232" spans="1:18" ht="12">
      <c r="A232" s="13"/>
      <c r="B232" s="20"/>
      <c r="C232" s="29">
        <v>2001</v>
      </c>
      <c r="D232" s="15">
        <v>2002</v>
      </c>
      <c r="E232" s="14">
        <v>2003</v>
      </c>
      <c r="F232" s="14">
        <v>2004</v>
      </c>
      <c r="G232" s="14">
        <v>2005</v>
      </c>
      <c r="H232" s="14">
        <v>2006</v>
      </c>
      <c r="I232" s="14">
        <v>2007</v>
      </c>
      <c r="J232" s="14">
        <v>2008</v>
      </c>
      <c r="K232" s="14">
        <v>2009</v>
      </c>
      <c r="L232" s="14">
        <v>2010</v>
      </c>
      <c r="M232" s="14">
        <v>2011</v>
      </c>
      <c r="N232" s="14">
        <v>2012</v>
      </c>
      <c r="O232" s="14">
        <v>2013</v>
      </c>
      <c r="P232" s="14">
        <v>2014</v>
      </c>
      <c r="Q232" s="14">
        <v>2015</v>
      </c>
      <c r="R232" s="12" t="s">
        <v>28</v>
      </c>
    </row>
    <row r="233" spans="1:18" ht="12">
      <c r="A233" s="7" t="s">
        <v>13</v>
      </c>
      <c r="C233" s="23">
        <f aca="true" t="shared" si="92" ref="C233:Q236">C149/C86</f>
        <v>0.015507456142942227</v>
      </c>
      <c r="D233" s="24">
        <f t="shared" si="92"/>
        <v>0.020304161859764462</v>
      </c>
      <c r="E233" s="24">
        <f t="shared" si="92"/>
        <v>0.024255314165393744</v>
      </c>
      <c r="F233" s="24">
        <f t="shared" si="92"/>
        <v>0.02732825032691439</v>
      </c>
      <c r="G233" s="24">
        <f t="shared" si="92"/>
        <v>0.030048536961950176</v>
      </c>
      <c r="H233" s="24">
        <f t="shared" si="92"/>
        <v>0.03209226551231042</v>
      </c>
      <c r="I233" s="24">
        <f t="shared" si="92"/>
        <v>0.03401832863432944</v>
      </c>
      <c r="J233" s="24">
        <f t="shared" si="92"/>
        <v>0.03582164331727431</v>
      </c>
      <c r="K233" s="24">
        <f t="shared" si="92"/>
        <v>0.0393497941679151</v>
      </c>
      <c r="L233" s="24">
        <f t="shared" si="92"/>
        <v>0.04064312830015332</v>
      </c>
      <c r="M233" s="24">
        <f t="shared" si="92"/>
        <v>0.04183175192354694</v>
      </c>
      <c r="N233" s="24">
        <f t="shared" si="92"/>
        <v>0.04135686810067234</v>
      </c>
      <c r="O233" s="24">
        <f t="shared" si="92"/>
        <v>0.04203096993470856</v>
      </c>
      <c r="P233" s="24">
        <f t="shared" si="92"/>
        <v>0.0456968476533221</v>
      </c>
      <c r="Q233" s="24">
        <f t="shared" si="92"/>
        <v>0.04538297726510259</v>
      </c>
      <c r="R233" s="36">
        <f>(Q233-F233)/F233</f>
        <v>0.6606616494729227</v>
      </c>
    </row>
    <row r="234" spans="1:18" ht="12">
      <c r="A234" s="7" t="s">
        <v>15</v>
      </c>
      <c r="C234" s="23">
        <f t="shared" si="92"/>
        <v>0.005074388894069567</v>
      </c>
      <c r="D234" s="24">
        <f t="shared" si="92"/>
        <v>0.006727417561859749</v>
      </c>
      <c r="E234" s="24">
        <f t="shared" si="92"/>
        <v>0.008279668655087368</v>
      </c>
      <c r="F234" s="24">
        <f t="shared" si="92"/>
        <v>0.009649750361865638</v>
      </c>
      <c r="G234" s="24">
        <f t="shared" si="92"/>
        <v>0.010645518682184895</v>
      </c>
      <c r="H234" s="24">
        <f t="shared" si="92"/>
        <v>0.011899827833214631</v>
      </c>
      <c r="I234" s="24">
        <f t="shared" si="92"/>
        <v>0.012773545035757177</v>
      </c>
      <c r="J234" s="24">
        <f t="shared" si="92"/>
        <v>0.01292327283225642</v>
      </c>
      <c r="K234" s="24">
        <f t="shared" si="92"/>
        <v>0.014320455327641382</v>
      </c>
      <c r="L234" s="24">
        <f t="shared" si="92"/>
        <v>0.014570571275063149</v>
      </c>
      <c r="M234" s="24">
        <f t="shared" si="92"/>
        <v>0.014500892934083362</v>
      </c>
      <c r="N234" s="24">
        <f t="shared" si="92"/>
        <v>0.013771491141257631</v>
      </c>
      <c r="O234" s="24">
        <f t="shared" si="92"/>
        <v>0.013571627102592082</v>
      </c>
      <c r="P234" s="24">
        <f t="shared" si="92"/>
        <v>0.01402310924369748</v>
      </c>
      <c r="Q234" s="24">
        <f t="shared" si="92"/>
        <v>0.01349956813434035</v>
      </c>
      <c r="R234" s="36">
        <f>(Q234-F234)/F234</f>
        <v>0.39895516755424176</v>
      </c>
    </row>
    <row r="235" spans="1:18" ht="12">
      <c r="A235" s="7" t="s">
        <v>14</v>
      </c>
      <c r="C235" s="23">
        <f t="shared" si="92"/>
        <v>0.010439869152592192</v>
      </c>
      <c r="D235" s="24">
        <f t="shared" si="92"/>
        <v>0.012584371643565701</v>
      </c>
      <c r="E235" s="24">
        <f t="shared" si="92"/>
        <v>0.015303506963249055</v>
      </c>
      <c r="F235" s="24">
        <f t="shared" si="92"/>
        <v>0.017556804035352116</v>
      </c>
      <c r="G235" s="24">
        <f t="shared" si="92"/>
        <v>0.01940294440289373</v>
      </c>
      <c r="H235" s="24">
        <f t="shared" si="92"/>
        <v>0.0212874401962415</v>
      </c>
      <c r="I235" s="24">
        <f t="shared" si="92"/>
        <v>0.02250907737983588</v>
      </c>
      <c r="J235" s="24">
        <f t="shared" si="92"/>
        <v>0.023541144164018618</v>
      </c>
      <c r="K235" s="24">
        <f t="shared" si="92"/>
        <v>0.026349579610540706</v>
      </c>
      <c r="L235" s="24">
        <f t="shared" si="92"/>
        <v>0.026725175556913016</v>
      </c>
      <c r="M235" s="24">
        <f t="shared" si="92"/>
        <v>0.027102952007150752</v>
      </c>
      <c r="N235" s="24">
        <f t="shared" si="92"/>
        <v>0.02596159461864712</v>
      </c>
      <c r="O235" s="24">
        <f t="shared" si="92"/>
        <v>0.02572658704738066</v>
      </c>
      <c r="P235" s="24">
        <f t="shared" si="92"/>
        <v>0.027130401209742288</v>
      </c>
      <c r="Q235" s="24">
        <f t="shared" si="92"/>
        <v>0.02614478998906238</v>
      </c>
      <c r="R235" s="36">
        <f>(Q235-F235)/F235</f>
        <v>0.48915428664679655</v>
      </c>
    </row>
    <row r="236" spans="1:18" s="7" customFormat="1" ht="12">
      <c r="A236" s="13" t="s">
        <v>0</v>
      </c>
      <c r="B236" s="14"/>
      <c r="C236" s="26">
        <f t="shared" si="92"/>
        <v>0.012898973033697128</v>
      </c>
      <c r="D236" s="27">
        <f t="shared" si="92"/>
        <v>0.01653057034708531</v>
      </c>
      <c r="E236" s="27">
        <f t="shared" si="92"/>
        <v>0.01983682460484286</v>
      </c>
      <c r="F236" s="27">
        <f t="shared" si="92"/>
        <v>0.02246571428948545</v>
      </c>
      <c r="G236" s="27">
        <f t="shared" si="92"/>
        <v>0.024717679760225528</v>
      </c>
      <c r="H236" s="27">
        <f t="shared" si="92"/>
        <v>0.026618331347316296</v>
      </c>
      <c r="I236" s="27">
        <f t="shared" si="92"/>
        <v>0.028199258316680773</v>
      </c>
      <c r="J236" s="27">
        <f t="shared" si="92"/>
        <v>0.02956088251446475</v>
      </c>
      <c r="K236" s="27">
        <f t="shared" si="92"/>
        <v>0.03260414982575271</v>
      </c>
      <c r="L236" s="27">
        <f t="shared" si="92"/>
        <v>0.033459878218589124</v>
      </c>
      <c r="M236" s="27">
        <f t="shared" si="92"/>
        <v>0.03422016536851699</v>
      </c>
      <c r="N236" s="27">
        <f t="shared" si="92"/>
        <v>0.03347660037609346</v>
      </c>
      <c r="O236" s="27">
        <f t="shared" si="92"/>
        <v>0.03374804023095671</v>
      </c>
      <c r="P236" s="27">
        <f t="shared" si="92"/>
        <v>0.03633258159119457</v>
      </c>
      <c r="Q236" s="27">
        <f t="shared" si="92"/>
        <v>0.03570909965311623</v>
      </c>
      <c r="R236" s="37">
        <f>(Q236-F236)/F236</f>
        <v>0.5894931802737754</v>
      </c>
    </row>
    <row r="237" spans="1:18" ht="12">
      <c r="A237" s="13"/>
      <c r="B237" s="20"/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1"/>
    </row>
    <row r="238" spans="1:18" ht="12">
      <c r="A238" s="13" t="s">
        <v>22</v>
      </c>
      <c r="B238" s="20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spans="1:18" ht="12">
      <c r="A239" s="13"/>
      <c r="B239" s="20"/>
      <c r="C239" s="29">
        <v>2001</v>
      </c>
      <c r="D239" s="15">
        <v>2002</v>
      </c>
      <c r="E239" s="14">
        <v>2003</v>
      </c>
      <c r="F239" s="14">
        <v>2004</v>
      </c>
      <c r="G239" s="14">
        <v>2005</v>
      </c>
      <c r="H239" s="14">
        <v>2006</v>
      </c>
      <c r="I239" s="14">
        <v>2007</v>
      </c>
      <c r="J239" s="14">
        <v>2008</v>
      </c>
      <c r="K239" s="14">
        <v>2009</v>
      </c>
      <c r="L239" s="14">
        <v>2010</v>
      </c>
      <c r="M239" s="14">
        <v>2011</v>
      </c>
      <c r="N239" s="14">
        <v>2012</v>
      </c>
      <c r="O239" s="14">
        <v>2013</v>
      </c>
      <c r="P239" s="14">
        <v>2014</v>
      </c>
      <c r="Q239" s="14">
        <v>2015</v>
      </c>
      <c r="R239" s="12" t="s">
        <v>28</v>
      </c>
    </row>
    <row r="240" spans="1:18" ht="12">
      <c r="A240" s="7" t="s">
        <v>13</v>
      </c>
      <c r="C240" s="23">
        <f aca="true" t="shared" si="93" ref="C240:Q243">C163/C86</f>
        <v>0.007221881154342107</v>
      </c>
      <c r="D240" s="24">
        <f t="shared" si="93"/>
        <v>0.00729419600876854</v>
      </c>
      <c r="E240" s="24">
        <f t="shared" si="93"/>
        <v>0.007609609547059252</v>
      </c>
      <c r="F240" s="24">
        <f t="shared" si="93"/>
        <v>0.004869313778983905</v>
      </c>
      <c r="G240" s="24">
        <f t="shared" si="93"/>
        <v>0.005364179035748918</v>
      </c>
      <c r="H240" s="24">
        <f t="shared" si="93"/>
        <v>0.005489125783648453</v>
      </c>
      <c r="I240" s="24">
        <f t="shared" si="93"/>
        <v>0.005307477575499593</v>
      </c>
      <c r="J240" s="24">
        <f t="shared" si="93"/>
        <v>0.004829818392798502</v>
      </c>
      <c r="K240" s="24">
        <f t="shared" si="93"/>
        <v>0.0048555479959491565</v>
      </c>
      <c r="L240" s="24">
        <f t="shared" si="93"/>
        <v>0.0048707684061866435</v>
      </c>
      <c r="M240" s="24">
        <f t="shared" si="93"/>
        <v>0.004910432711333909</v>
      </c>
      <c r="N240" s="24">
        <f t="shared" si="93"/>
        <v>0.00534877785095516</v>
      </c>
      <c r="O240" s="24">
        <f t="shared" si="93"/>
        <v>0.005339660534660079</v>
      </c>
      <c r="P240" s="24">
        <f t="shared" si="93"/>
        <v>0.005022976600320875</v>
      </c>
      <c r="Q240" s="24">
        <f t="shared" si="93"/>
        <v>0.004220391544787399</v>
      </c>
      <c r="R240" s="36">
        <f>(Q240-F240)/F240</f>
        <v>-0.13326769718502698</v>
      </c>
    </row>
    <row r="241" spans="1:18" ht="12">
      <c r="A241" s="7" t="s">
        <v>15</v>
      </c>
      <c r="C241" s="23">
        <f t="shared" si="93"/>
        <v>0.0038976501461626726</v>
      </c>
      <c r="D241" s="24">
        <f t="shared" si="93"/>
        <v>0.004306419110415197</v>
      </c>
      <c r="E241" s="24">
        <f t="shared" si="93"/>
        <v>0.004265144927343826</v>
      </c>
      <c r="F241" s="24">
        <f t="shared" si="93"/>
        <v>0.004626737673502663</v>
      </c>
      <c r="G241" s="24">
        <f t="shared" si="93"/>
        <v>0.005036653575837758</v>
      </c>
      <c r="H241" s="24">
        <f t="shared" si="93"/>
        <v>0.005850883170861786</v>
      </c>
      <c r="I241" s="24">
        <f t="shared" si="93"/>
        <v>0.0068160260679600414</v>
      </c>
      <c r="J241" s="24">
        <f t="shared" si="93"/>
        <v>0.005425402828748244</v>
      </c>
      <c r="K241" s="24">
        <f t="shared" si="93"/>
        <v>0.005265440705053668</v>
      </c>
      <c r="L241" s="24">
        <f t="shared" si="93"/>
        <v>0.00550761392233117</v>
      </c>
      <c r="M241" s="24">
        <f t="shared" si="93"/>
        <v>0.005542827654312192</v>
      </c>
      <c r="N241" s="24">
        <f t="shared" si="93"/>
        <v>0.006349472551109437</v>
      </c>
      <c r="O241" s="24">
        <f t="shared" si="93"/>
        <v>0.006298768812665994</v>
      </c>
      <c r="P241" s="24">
        <f t="shared" si="93"/>
        <v>0.006552316048370568</v>
      </c>
      <c r="Q241" s="24">
        <f t="shared" si="93"/>
        <v>0.004626235336654347</v>
      </c>
      <c r="R241" s="36">
        <f>(Q241-F241)/F241</f>
        <v>-0.00010857258045835031</v>
      </c>
    </row>
    <row r="242" spans="1:18" ht="12">
      <c r="A242" s="7" t="s">
        <v>14</v>
      </c>
      <c r="C242" s="23">
        <f t="shared" si="93"/>
        <v>0.007858214549217058</v>
      </c>
      <c r="D242" s="24">
        <f t="shared" si="93"/>
        <v>0.008168318429462154</v>
      </c>
      <c r="E242" s="24">
        <f t="shared" si="93"/>
        <v>0.007933574638788151</v>
      </c>
      <c r="F242" s="24">
        <f t="shared" si="93"/>
        <v>0.0060696873849274205</v>
      </c>
      <c r="G242" s="24">
        <f t="shared" si="93"/>
        <v>0.007422826588042358</v>
      </c>
      <c r="H242" s="24">
        <f t="shared" si="93"/>
        <v>0.008973740971745024</v>
      </c>
      <c r="I242" s="24">
        <f t="shared" si="93"/>
        <v>0.009729026916356584</v>
      </c>
      <c r="J242" s="24">
        <f t="shared" si="93"/>
        <v>0.00903085864264501</v>
      </c>
      <c r="K242" s="24">
        <f t="shared" si="93"/>
        <v>0.009080994883680216</v>
      </c>
      <c r="L242" s="24">
        <f t="shared" si="93"/>
        <v>0.00829461590903786</v>
      </c>
      <c r="M242" s="24">
        <f t="shared" si="93"/>
        <v>0.008602228204112886</v>
      </c>
      <c r="N242" s="24">
        <f t="shared" si="93"/>
        <v>0.00927239684072167</v>
      </c>
      <c r="O242" s="24">
        <f t="shared" si="93"/>
        <v>0.009211087163838904</v>
      </c>
      <c r="P242" s="24">
        <f t="shared" si="93"/>
        <v>0.008991559688126722</v>
      </c>
      <c r="Q242" s="24">
        <f t="shared" si="93"/>
        <v>0.007108592491796784</v>
      </c>
      <c r="R242" s="36">
        <f>(Q242-F242)/F242</f>
        <v>0.17116286902176045</v>
      </c>
    </row>
    <row r="243" spans="1:18" s="7" customFormat="1" ht="12">
      <c r="A243" s="13" t="s">
        <v>0</v>
      </c>
      <c r="B243" s="14"/>
      <c r="C243" s="26">
        <f t="shared" si="93"/>
        <v>0.0071145222346320775</v>
      </c>
      <c r="D243" s="27">
        <f t="shared" si="93"/>
        <v>0.0072914146213397995</v>
      </c>
      <c r="E243" s="27">
        <f t="shared" si="93"/>
        <v>0.007391520664965314</v>
      </c>
      <c r="F243" s="27">
        <f t="shared" si="93"/>
        <v>0.005232555325777495</v>
      </c>
      <c r="G243" s="27">
        <f t="shared" si="93"/>
        <v>0.005996906654307146</v>
      </c>
      <c r="H243" s="27">
        <f t="shared" si="93"/>
        <v>0.006650512711523603</v>
      </c>
      <c r="I243" s="27">
        <f t="shared" si="93"/>
        <v>0.006886096054316004</v>
      </c>
      <c r="J243" s="27">
        <f t="shared" si="93"/>
        <v>0.0062467602486064745</v>
      </c>
      <c r="K243" s="27">
        <f t="shared" si="93"/>
        <v>0.006261311480563346</v>
      </c>
      <c r="L243" s="27">
        <f t="shared" si="93"/>
        <v>0.0060408250336838835</v>
      </c>
      <c r="M243" s="27">
        <f t="shared" si="93"/>
        <v>0.006166128738870017</v>
      </c>
      <c r="N243" s="27">
        <f t="shared" si="93"/>
        <v>0.006716695521679693</v>
      </c>
      <c r="O243" s="27">
        <f t="shared" si="93"/>
        <v>0.006685477509821188</v>
      </c>
      <c r="P243" s="27">
        <f t="shared" si="93"/>
        <v>0.006461227813669663</v>
      </c>
      <c r="Q243" s="27">
        <f t="shared" si="93"/>
        <v>0.005180061416297031</v>
      </c>
      <c r="R243" s="37">
        <f>(Q243-F243)/F243</f>
        <v>-0.01003217476208221</v>
      </c>
    </row>
    <row r="244" spans="3:18" ht="12">
      <c r="C244" s="22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32"/>
    </row>
    <row r="245" spans="1:18" ht="12">
      <c r="A245" s="13" t="s">
        <v>25</v>
      </c>
      <c r="B245" s="20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</row>
    <row r="246" spans="1:18" ht="12">
      <c r="A246" s="13"/>
      <c r="B246" s="20"/>
      <c r="C246" s="29">
        <v>2001</v>
      </c>
      <c r="D246" s="15">
        <v>2002</v>
      </c>
      <c r="E246" s="14">
        <v>2003</v>
      </c>
      <c r="F246" s="14">
        <v>2004</v>
      </c>
      <c r="G246" s="14">
        <v>2005</v>
      </c>
      <c r="H246" s="14">
        <v>2006</v>
      </c>
      <c r="I246" s="14">
        <v>2007</v>
      </c>
      <c r="J246" s="14">
        <v>2008</v>
      </c>
      <c r="K246" s="14">
        <v>2009</v>
      </c>
      <c r="L246" s="14">
        <v>2010</v>
      </c>
      <c r="M246" s="14">
        <v>2011</v>
      </c>
      <c r="N246" s="14">
        <v>2012</v>
      </c>
      <c r="O246" s="14">
        <v>2013</v>
      </c>
      <c r="P246" s="14">
        <v>2014</v>
      </c>
      <c r="Q246" s="14">
        <v>2015</v>
      </c>
      <c r="R246" s="12" t="s">
        <v>27</v>
      </c>
    </row>
    <row r="247" spans="1:18" ht="12">
      <c r="A247" s="7" t="s">
        <v>13</v>
      </c>
      <c r="C247" s="23">
        <f aca="true" t="shared" si="94" ref="C247:Q250">C170/C86</f>
        <v>0.043250187898058304</v>
      </c>
      <c r="D247" s="24">
        <f t="shared" si="94"/>
        <v>0.04349525553811433</v>
      </c>
      <c r="E247" s="24">
        <f t="shared" si="94"/>
        <v>0.04479311293396139</v>
      </c>
      <c r="F247" s="24">
        <f t="shared" si="94"/>
        <v>0.04514486366300157</v>
      </c>
      <c r="G247" s="24">
        <f t="shared" si="94"/>
        <v>0.04517669626070221</v>
      </c>
      <c r="H247" s="24">
        <f t="shared" si="94"/>
        <v>0.04569358625851335</v>
      </c>
      <c r="I247" s="24">
        <f t="shared" si="94"/>
        <v>0.044192516712086474</v>
      </c>
      <c r="J247" s="24">
        <f t="shared" si="94"/>
        <v>0.04233273070906819</v>
      </c>
      <c r="K247" s="24">
        <f t="shared" si="94"/>
        <v>0.04284351535479241</v>
      </c>
      <c r="L247" s="24">
        <f t="shared" si="94"/>
        <v>0.042091981682561605</v>
      </c>
      <c r="M247" s="24">
        <f t="shared" si="94"/>
        <v>0.0406737678408722</v>
      </c>
      <c r="N247" s="24">
        <f t="shared" si="94"/>
        <v>0.03914650966366298</v>
      </c>
      <c r="O247" s="24">
        <f t="shared" si="94"/>
        <v>0.0381731025504964</v>
      </c>
      <c r="P247" s="24">
        <f t="shared" si="94"/>
        <v>0.03594868796179377</v>
      </c>
      <c r="Q247" s="24">
        <f t="shared" si="94"/>
        <v>0.03469696222714696</v>
      </c>
      <c r="R247" s="36">
        <f>(Q247-H247)/F247</f>
        <v>-0.2435852750260638</v>
      </c>
    </row>
    <row r="248" spans="1:18" ht="12">
      <c r="A248" s="7" t="s">
        <v>15</v>
      </c>
      <c r="C248" s="23">
        <f t="shared" si="94"/>
        <v>0.04238001635967775</v>
      </c>
      <c r="D248" s="24">
        <f t="shared" si="94"/>
        <v>0.03859741003843208</v>
      </c>
      <c r="E248" s="24">
        <f t="shared" si="94"/>
        <v>0.03926347854469542</v>
      </c>
      <c r="F248" s="24">
        <f t="shared" si="94"/>
        <v>0.03933105147491443</v>
      </c>
      <c r="G248" s="24">
        <f t="shared" si="94"/>
        <v>0.039594355669699724</v>
      </c>
      <c r="H248" s="24">
        <f t="shared" si="94"/>
        <v>0.040564460579527964</v>
      </c>
      <c r="I248" s="24">
        <f t="shared" si="94"/>
        <v>0.04021686627800172</v>
      </c>
      <c r="J248" s="24">
        <f t="shared" si="94"/>
        <v>0.038603230535855314</v>
      </c>
      <c r="K248" s="24">
        <f t="shared" si="94"/>
        <v>0.03830501315843413</v>
      </c>
      <c r="L248" s="24">
        <f t="shared" si="94"/>
        <v>0.038491277813618746</v>
      </c>
      <c r="M248" s="24">
        <f t="shared" si="94"/>
        <v>0.03728235041249302</v>
      </c>
      <c r="N248" s="24">
        <f t="shared" si="94"/>
        <v>0.03679937961337095</v>
      </c>
      <c r="O248" s="24">
        <f t="shared" si="94"/>
        <v>0.0362767906775648</v>
      </c>
      <c r="P248" s="24">
        <f t="shared" si="94"/>
        <v>0.035403002664480425</v>
      </c>
      <c r="Q248" s="24">
        <f t="shared" si="94"/>
        <v>0.033504740478868714</v>
      </c>
      <c r="R248" s="36">
        <f>(Q248-H248)/F248</f>
        <v>-0.17949482243468573</v>
      </c>
    </row>
    <row r="249" spans="1:18" ht="12">
      <c r="A249" s="7" t="s">
        <v>14</v>
      </c>
      <c r="C249" s="23">
        <f t="shared" si="94"/>
        <v>0.04005609304484731</v>
      </c>
      <c r="D249" s="24">
        <f t="shared" si="94"/>
        <v>0.04114841584458234</v>
      </c>
      <c r="E249" s="24">
        <f t="shared" si="94"/>
        <v>0.043195788735688474</v>
      </c>
      <c r="F249" s="24">
        <f t="shared" si="94"/>
        <v>0.044266159546978746</v>
      </c>
      <c r="G249" s="24">
        <f t="shared" si="94"/>
        <v>0.0452760892874154</v>
      </c>
      <c r="H249" s="24">
        <f t="shared" si="94"/>
        <v>0.04695294582980126</v>
      </c>
      <c r="I249" s="24">
        <f t="shared" si="94"/>
        <v>0.047156475182904736</v>
      </c>
      <c r="J249" s="24">
        <f t="shared" si="94"/>
        <v>0.046648204997602895</v>
      </c>
      <c r="K249" s="24">
        <f t="shared" si="94"/>
        <v>0.04776999798060045</v>
      </c>
      <c r="L249" s="24">
        <f t="shared" si="94"/>
        <v>0.047164692128431385</v>
      </c>
      <c r="M249" s="24">
        <f t="shared" si="94"/>
        <v>0.04576576297696944</v>
      </c>
      <c r="N249" s="24">
        <f t="shared" si="94"/>
        <v>0.0445385960512508</v>
      </c>
      <c r="O249" s="24">
        <f t="shared" si="94"/>
        <v>0.04361490969634921</v>
      </c>
      <c r="P249" s="24">
        <f t="shared" si="94"/>
        <v>0.04179187713823022</v>
      </c>
      <c r="Q249" s="24">
        <f t="shared" si="94"/>
        <v>0.03924194534634365</v>
      </c>
      <c r="R249" s="36">
        <f>(Q249-H249)/F249</f>
        <v>-0.1741962836255105</v>
      </c>
    </row>
    <row r="250" spans="1:18" s="7" customFormat="1" ht="12">
      <c r="A250" s="13" t="s">
        <v>0</v>
      </c>
      <c r="B250" s="14"/>
      <c r="C250" s="26">
        <f t="shared" si="94"/>
        <v>0.04214152023984447</v>
      </c>
      <c r="D250" s="27">
        <f t="shared" si="94"/>
        <v>0.04227484542318607</v>
      </c>
      <c r="E250" s="27">
        <f t="shared" si="94"/>
        <v>0.04374653996458891</v>
      </c>
      <c r="F250" s="27">
        <f t="shared" si="94"/>
        <v>0.04429801939003531</v>
      </c>
      <c r="G250" s="27">
        <f t="shared" si="94"/>
        <v>0.04466398231555332</v>
      </c>
      <c r="H250" s="27">
        <f t="shared" si="94"/>
        <v>0.045596785364607414</v>
      </c>
      <c r="I250" s="27">
        <f t="shared" si="94"/>
        <v>0.044758340006378336</v>
      </c>
      <c r="J250" s="27">
        <f t="shared" si="94"/>
        <v>0.043353519904841556</v>
      </c>
      <c r="K250" s="27">
        <f t="shared" si="94"/>
        <v>0.043971626428109555</v>
      </c>
      <c r="L250" s="27">
        <f t="shared" si="94"/>
        <v>0.043355884943281124</v>
      </c>
      <c r="M250" s="27">
        <f t="shared" si="94"/>
        <v>0.04195854127846578</v>
      </c>
      <c r="N250" s="27">
        <f t="shared" si="94"/>
        <v>0.0406310230636735</v>
      </c>
      <c r="O250" s="27">
        <f t="shared" si="94"/>
        <v>0.039717388824757935</v>
      </c>
      <c r="P250" s="27">
        <f t="shared" si="94"/>
        <v>0.037765610124256395</v>
      </c>
      <c r="Q250" s="27">
        <f t="shared" si="94"/>
        <v>0.035972069227426684</v>
      </c>
      <c r="R250" s="37">
        <f>(Q250-H250)/F250</f>
        <v>-0.21727192930313668</v>
      </c>
    </row>
    <row r="251" spans="3:18" ht="12">
      <c r="C251" s="22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32"/>
    </row>
    <row r="252" spans="1:18" ht="12">
      <c r="A252" s="13" t="s">
        <v>2</v>
      </c>
      <c r="B252" s="20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</row>
    <row r="253" spans="1:18" ht="12">
      <c r="A253" s="13"/>
      <c r="B253" s="20"/>
      <c r="C253" s="29">
        <v>2001</v>
      </c>
      <c r="D253" s="15">
        <v>2002</v>
      </c>
      <c r="E253" s="14">
        <v>2003</v>
      </c>
      <c r="F253" s="14">
        <v>2004</v>
      </c>
      <c r="G253" s="14">
        <v>2005</v>
      </c>
      <c r="H253" s="14">
        <v>2006</v>
      </c>
      <c r="I253" s="14">
        <v>2007</v>
      </c>
      <c r="J253" s="14">
        <v>2008</v>
      </c>
      <c r="K253" s="14">
        <v>2009</v>
      </c>
      <c r="L253" s="14">
        <v>2010</v>
      </c>
      <c r="M253" s="14">
        <v>2011</v>
      </c>
      <c r="N253" s="14">
        <v>2012</v>
      </c>
      <c r="O253" s="14">
        <v>2013</v>
      </c>
      <c r="P253" s="14">
        <v>2014</v>
      </c>
      <c r="Q253" s="14">
        <v>2015</v>
      </c>
      <c r="R253" s="12" t="s">
        <v>27</v>
      </c>
    </row>
    <row r="254" spans="1:18" ht="12">
      <c r="A254" s="7" t="s">
        <v>13</v>
      </c>
      <c r="C254" s="23">
        <f aca="true" t="shared" si="95" ref="C254:Q257">C177/C86</f>
        <v>0.00835777600411859</v>
      </c>
      <c r="D254" s="24">
        <f t="shared" si="95"/>
        <v>0.008593569011826046</v>
      </c>
      <c r="E254" s="24">
        <f t="shared" si="95"/>
        <v>0.008781817321747558</v>
      </c>
      <c r="F254" s="24">
        <f t="shared" si="95"/>
        <v>0.008645588442115007</v>
      </c>
      <c r="G254" s="24">
        <f t="shared" si="95"/>
        <v>0.009166482588783519</v>
      </c>
      <c r="H254" s="24">
        <f t="shared" si="95"/>
        <v>0.009625389198449586</v>
      </c>
      <c r="I254" s="24">
        <f t="shared" si="95"/>
        <v>0.009141780720207776</v>
      </c>
      <c r="J254" s="24">
        <f t="shared" si="95"/>
        <v>0.00794086462916668</v>
      </c>
      <c r="K254" s="24">
        <f t="shared" si="95"/>
        <v>0.008069488536219733</v>
      </c>
      <c r="L254" s="24">
        <f t="shared" si="95"/>
        <v>0.008194879759427223</v>
      </c>
      <c r="M254" s="24">
        <f t="shared" si="95"/>
        <v>0.008639673308273494</v>
      </c>
      <c r="N254" s="24">
        <f t="shared" si="95"/>
        <v>0.008771213845726298</v>
      </c>
      <c r="O254" s="24">
        <f t="shared" si="95"/>
        <v>0.008770268322881981</v>
      </c>
      <c r="P254" s="24">
        <f t="shared" si="95"/>
        <v>0.00794164210954416</v>
      </c>
      <c r="Q254" s="24">
        <f t="shared" si="95"/>
        <v>0.006744113060030374</v>
      </c>
      <c r="R254" s="36">
        <f>(Q254-H254)/F254</f>
        <v>-0.3332654749541089</v>
      </c>
    </row>
    <row r="255" spans="1:18" ht="12">
      <c r="A255" s="7" t="s">
        <v>15</v>
      </c>
      <c r="C255" s="23">
        <f t="shared" si="95"/>
        <v>0.011761052411785456</v>
      </c>
      <c r="D255" s="24">
        <f t="shared" si="95"/>
        <v>0.012282480246589114</v>
      </c>
      <c r="E255" s="24">
        <f t="shared" si="95"/>
        <v>0.01279696296007782</v>
      </c>
      <c r="F255" s="24">
        <f t="shared" si="95"/>
        <v>0.01311337549175158</v>
      </c>
      <c r="G255" s="24">
        <f t="shared" si="95"/>
        <v>0.0134216386856718</v>
      </c>
      <c r="H255" s="24">
        <f t="shared" si="95"/>
        <v>0.013680914134474965</v>
      </c>
      <c r="I255" s="24">
        <f t="shared" si="95"/>
        <v>0.013439827482179905</v>
      </c>
      <c r="J255" s="24">
        <f t="shared" si="95"/>
        <v>0.012139744711008626</v>
      </c>
      <c r="K255" s="24">
        <f t="shared" si="95"/>
        <v>0.011882725778507663</v>
      </c>
      <c r="L255" s="24">
        <f t="shared" si="95"/>
        <v>0.01218551153733883</v>
      </c>
      <c r="M255" s="24">
        <f t="shared" si="95"/>
        <v>0.012877796630259277</v>
      </c>
      <c r="N255" s="24">
        <f t="shared" si="95"/>
        <v>0.013254068930909236</v>
      </c>
      <c r="O255" s="24">
        <f t="shared" si="95"/>
        <v>0.01365655432253814</v>
      </c>
      <c r="P255" s="24">
        <f t="shared" si="95"/>
        <v>0.012674216027874564</v>
      </c>
      <c r="Q255" s="24">
        <f t="shared" si="95"/>
        <v>0.011065302105094005</v>
      </c>
      <c r="R255" s="36">
        <f>(Q255-H255)/F255</f>
        <v>-0.19946138437248292</v>
      </c>
    </row>
    <row r="256" spans="1:18" ht="12">
      <c r="A256" s="7" t="s">
        <v>14</v>
      </c>
      <c r="C256" s="23">
        <f t="shared" si="95"/>
        <v>0.010805045005173455</v>
      </c>
      <c r="D256" s="24">
        <f t="shared" si="95"/>
        <v>0.010962852104012055</v>
      </c>
      <c r="E256" s="24">
        <f t="shared" si="95"/>
        <v>0.011027426074945104</v>
      </c>
      <c r="F256" s="24">
        <f t="shared" si="95"/>
        <v>0.011190801203286508</v>
      </c>
      <c r="G256" s="24">
        <f t="shared" si="95"/>
        <v>0.011576546660550042</v>
      </c>
      <c r="H256" s="24">
        <f t="shared" si="95"/>
        <v>0.012403775535184833</v>
      </c>
      <c r="I256" s="24">
        <f t="shared" si="95"/>
        <v>0.012370481556820846</v>
      </c>
      <c r="J256" s="24">
        <f t="shared" si="95"/>
        <v>0.011398625679923434</v>
      </c>
      <c r="K256" s="24">
        <f t="shared" si="95"/>
        <v>0.01125820775123434</v>
      </c>
      <c r="L256" s="24">
        <f t="shared" si="95"/>
        <v>0.011595785770018031</v>
      </c>
      <c r="M256" s="24">
        <f t="shared" si="95"/>
        <v>0.012527575240475874</v>
      </c>
      <c r="N256" s="24">
        <f t="shared" si="95"/>
        <v>0.012979294280936077</v>
      </c>
      <c r="O256" s="24">
        <f t="shared" si="95"/>
        <v>0.012722749773869363</v>
      </c>
      <c r="P256" s="24">
        <f t="shared" si="95"/>
        <v>0.011078579625280182</v>
      </c>
      <c r="Q256" s="24">
        <f t="shared" si="95"/>
        <v>0.009594963526909132</v>
      </c>
      <c r="R256" s="36">
        <f>(Q256-H256)/F256</f>
        <v>-0.25099293225321617</v>
      </c>
    </row>
    <row r="257" spans="1:18" s="7" customFormat="1" ht="12">
      <c r="A257" s="13" t="s">
        <v>0</v>
      </c>
      <c r="B257" s="14"/>
      <c r="C257" s="26">
        <f t="shared" si="95"/>
        <v>0.009464032711047718</v>
      </c>
      <c r="D257" s="27">
        <f t="shared" si="95"/>
        <v>0.009706299892471092</v>
      </c>
      <c r="E257" s="27">
        <f t="shared" si="95"/>
        <v>0.009890948489933563</v>
      </c>
      <c r="F257" s="27">
        <f t="shared" si="95"/>
        <v>0.009898870114745469</v>
      </c>
      <c r="G257" s="27">
        <f t="shared" si="95"/>
        <v>0.01035991947164803</v>
      </c>
      <c r="H257" s="27">
        <f t="shared" si="95"/>
        <v>0.010921334815243147</v>
      </c>
      <c r="I257" s="27">
        <f t="shared" si="95"/>
        <v>0.010610130593078188</v>
      </c>
      <c r="J257" s="27">
        <f t="shared" si="95"/>
        <v>0.009478506147053808</v>
      </c>
      <c r="K257" s="27">
        <f t="shared" si="95"/>
        <v>0.009487188555363953</v>
      </c>
      <c r="L257" s="27">
        <f t="shared" si="95"/>
        <v>0.009704139398231169</v>
      </c>
      <c r="M257" s="27">
        <f t="shared" si="95"/>
        <v>0.010336718318746833</v>
      </c>
      <c r="N257" s="27">
        <f t="shared" si="95"/>
        <v>0.010600453965879419</v>
      </c>
      <c r="O257" s="27">
        <f t="shared" si="95"/>
        <v>0.010562660367249281</v>
      </c>
      <c r="P257" s="27">
        <f t="shared" si="95"/>
        <v>0.00945727228588637</v>
      </c>
      <c r="Q257" s="27">
        <f t="shared" si="95"/>
        <v>0.008116783744856927</v>
      </c>
      <c r="R257" s="37">
        <f>(Q257-H257)/F257</f>
        <v>-0.2833203222061202</v>
      </c>
    </row>
    <row r="258" spans="3:18" ht="12">
      <c r="C258" s="2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32"/>
    </row>
    <row r="259" spans="1:18" ht="12">
      <c r="A259" s="13" t="s">
        <v>37</v>
      </c>
      <c r="B259" s="20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1"/>
    </row>
    <row r="260" spans="1:18" ht="12">
      <c r="A260" s="13"/>
      <c r="B260" s="20"/>
      <c r="C260" s="29">
        <v>2001</v>
      </c>
      <c r="D260" s="15">
        <v>2002</v>
      </c>
      <c r="E260" s="14">
        <v>2003</v>
      </c>
      <c r="F260" s="14">
        <v>2004</v>
      </c>
      <c r="G260" s="14">
        <v>2005</v>
      </c>
      <c r="H260" s="14">
        <v>2006</v>
      </c>
      <c r="I260" s="14">
        <v>2007</v>
      </c>
      <c r="J260" s="14">
        <v>2008</v>
      </c>
      <c r="K260" s="14">
        <v>2009</v>
      </c>
      <c r="L260" s="14">
        <v>2010</v>
      </c>
      <c r="M260" s="14">
        <v>2011</v>
      </c>
      <c r="N260" s="14">
        <v>2012</v>
      </c>
      <c r="O260" s="14">
        <v>2013</v>
      </c>
      <c r="P260" s="14">
        <v>2014</v>
      </c>
      <c r="Q260" s="14">
        <v>2015</v>
      </c>
      <c r="R260" s="12" t="s">
        <v>27</v>
      </c>
    </row>
    <row r="261" spans="1:18" ht="12">
      <c r="A261" s="7" t="s">
        <v>13</v>
      </c>
      <c r="C261" s="23">
        <f aca="true" t="shared" si="96" ref="C261:Q264">C198/C107</f>
        <v>2.542289278819343E-07</v>
      </c>
      <c r="D261" s="24">
        <f t="shared" si="96"/>
        <v>2.536846940760456E-07</v>
      </c>
      <c r="E261" s="24">
        <f t="shared" si="96"/>
        <v>2.530126860971955E-07</v>
      </c>
      <c r="F261" s="24">
        <f t="shared" si="96"/>
        <v>2.5249228825428596E-07</v>
      </c>
      <c r="G261" s="24">
        <f t="shared" si="96"/>
        <v>2.509440042921463E-07</v>
      </c>
      <c r="H261" s="24">
        <f t="shared" si="96"/>
        <v>2.4896252647171866E-07</v>
      </c>
      <c r="I261" s="24">
        <f t="shared" si="96"/>
        <v>2.4692833234854346E-07</v>
      </c>
      <c r="J261" s="24">
        <f t="shared" si="96"/>
        <v>2.451186760453969E-07</v>
      </c>
      <c r="K261" s="24">
        <f t="shared" si="96"/>
        <v>2.439238418541724E-07</v>
      </c>
      <c r="L261" s="24">
        <f t="shared" si="96"/>
        <v>2.4268900877860704E-07</v>
      </c>
      <c r="M261" s="24">
        <f t="shared" si="96"/>
        <v>2.417503304122641E-07</v>
      </c>
      <c r="N261" s="24">
        <f t="shared" si="96"/>
        <v>2.4130550622372823E-07</v>
      </c>
      <c r="O261" s="24">
        <f t="shared" si="96"/>
        <v>2.4098115961097926E-07</v>
      </c>
      <c r="P261" s="24">
        <f t="shared" si="96"/>
        <v>2.4093325980050245E-07</v>
      </c>
      <c r="Q261" s="24">
        <f t="shared" si="96"/>
        <v>2.4049185393967744E-07</v>
      </c>
      <c r="R261" s="36">
        <f>(Q261-H261)/F261</f>
        <v>-0.0335482425645823</v>
      </c>
    </row>
    <row r="262" spans="1:18" ht="12">
      <c r="A262" s="7" t="s">
        <v>15</v>
      </c>
      <c r="C262" s="23">
        <f t="shared" si="96"/>
        <v>1.583766820870651E-06</v>
      </c>
      <c r="D262" s="24">
        <f t="shared" si="96"/>
        <v>1.5569121874241493E-06</v>
      </c>
      <c r="E262" s="24">
        <f t="shared" si="96"/>
        <v>1.5281780463431837E-06</v>
      </c>
      <c r="F262" s="24">
        <f t="shared" si="96"/>
        <v>1.512500056718752E-06</v>
      </c>
      <c r="G262" s="24">
        <f t="shared" si="96"/>
        <v>1.4901341940348396E-06</v>
      </c>
      <c r="H262" s="24">
        <f t="shared" si="96"/>
        <v>1.4671221591930258E-06</v>
      </c>
      <c r="I262" s="24">
        <f t="shared" si="96"/>
        <v>1.4452981484224007E-06</v>
      </c>
      <c r="J262" s="24">
        <f t="shared" si="96"/>
        <v>1.4117623806266573E-06</v>
      </c>
      <c r="K262" s="24">
        <f t="shared" si="96"/>
        <v>1.3780268791032893E-06</v>
      </c>
      <c r="L262" s="24">
        <f t="shared" si="96"/>
        <v>1.3482531021618534E-06</v>
      </c>
      <c r="M262" s="24">
        <f t="shared" si="96"/>
        <v>1.3206642016469364E-06</v>
      </c>
      <c r="N262" s="24">
        <f t="shared" si="96"/>
        <v>1.300055804895462E-06</v>
      </c>
      <c r="O262" s="24">
        <f t="shared" si="96"/>
        <v>1.286776059788763E-06</v>
      </c>
      <c r="P262" s="24">
        <f t="shared" si="96"/>
        <v>1.2810002049600326E-06</v>
      </c>
      <c r="Q262" s="24">
        <f t="shared" si="96"/>
        <v>1.2554234292142054E-06</v>
      </c>
      <c r="R262" s="36">
        <f>(Q262-H262)/F262</f>
        <v>-0.139966097216607</v>
      </c>
    </row>
    <row r="263" spans="1:18" ht="12">
      <c r="A263" s="7" t="s">
        <v>14</v>
      </c>
      <c r="C263" s="23">
        <f t="shared" si="96"/>
        <v>4.6224791465982697E-07</v>
      </c>
      <c r="D263" s="24">
        <f t="shared" si="96"/>
        <v>4.6000554313578614E-07</v>
      </c>
      <c r="E263" s="24">
        <f t="shared" si="96"/>
        <v>4.578735291041814E-07</v>
      </c>
      <c r="F263" s="24">
        <f t="shared" si="96"/>
        <v>4.551696576623488E-07</v>
      </c>
      <c r="G263" s="24">
        <f t="shared" si="96"/>
        <v>4.504142347113081E-07</v>
      </c>
      <c r="H263" s="24">
        <f t="shared" si="96"/>
        <v>4.4592233014038083E-07</v>
      </c>
      <c r="I263" s="24">
        <f t="shared" si="96"/>
        <v>4.413458045888489E-07</v>
      </c>
      <c r="J263" s="24">
        <f t="shared" si="96"/>
        <v>4.375840024539689E-07</v>
      </c>
      <c r="K263" s="24">
        <f t="shared" si="96"/>
        <v>4.347469783454719E-07</v>
      </c>
      <c r="L263" s="24">
        <f t="shared" si="96"/>
        <v>4.320337470200458E-07</v>
      </c>
      <c r="M263" s="24">
        <f t="shared" si="96"/>
        <v>4.2993943443187156E-07</v>
      </c>
      <c r="N263" s="24">
        <f t="shared" si="96"/>
        <v>4.2943668213790617E-07</v>
      </c>
      <c r="O263" s="24">
        <f t="shared" si="96"/>
        <v>4.291412208273809E-07</v>
      </c>
      <c r="P263" s="24">
        <f t="shared" si="96"/>
        <v>4.2898662634192377E-07</v>
      </c>
      <c r="Q263" s="24">
        <f t="shared" si="96"/>
        <v>4.306150043492115E-07</v>
      </c>
      <c r="R263" s="36">
        <f>(Q263-H263)/F263</f>
        <v>-0.03362993453866051</v>
      </c>
    </row>
    <row r="264" spans="1:18" s="7" customFormat="1" ht="12">
      <c r="A264" s="13" t="s">
        <v>0</v>
      </c>
      <c r="B264" s="14"/>
      <c r="C264" s="26">
        <f t="shared" si="96"/>
        <v>1.4862794005665742E-07</v>
      </c>
      <c r="D264" s="27">
        <f t="shared" si="96"/>
        <v>1.4797091122128012E-07</v>
      </c>
      <c r="E264" s="27">
        <f t="shared" si="96"/>
        <v>1.472590481923201E-07</v>
      </c>
      <c r="F264" s="27">
        <f t="shared" si="96"/>
        <v>1.4665644569011172E-07</v>
      </c>
      <c r="G264" s="27">
        <f t="shared" si="96"/>
        <v>1.4542891294759788E-07</v>
      </c>
      <c r="H264" s="27">
        <f t="shared" si="96"/>
        <v>1.4407523205207113E-07</v>
      </c>
      <c r="I264" s="27">
        <f t="shared" si="96"/>
        <v>1.4270518618800523E-07</v>
      </c>
      <c r="J264" s="27">
        <f t="shared" si="96"/>
        <v>1.4137739614363415E-07</v>
      </c>
      <c r="K264" s="27">
        <f t="shared" si="96"/>
        <v>1.4034094991736739E-07</v>
      </c>
      <c r="L264" s="27">
        <f t="shared" si="96"/>
        <v>1.3933720149660662E-07</v>
      </c>
      <c r="M264" s="27">
        <f t="shared" si="96"/>
        <v>1.3851177615001049E-07</v>
      </c>
      <c r="N264" s="27">
        <f t="shared" si="96"/>
        <v>1.3808427946383152E-07</v>
      </c>
      <c r="O264" s="27">
        <f t="shared" si="96"/>
        <v>1.3779659727149634E-07</v>
      </c>
      <c r="P264" s="27">
        <f t="shared" si="96"/>
        <v>1.3769852340365412E-07</v>
      </c>
      <c r="Q264" s="27">
        <f t="shared" si="96"/>
        <v>1.3724925590315914E-07</v>
      </c>
      <c r="R264" s="37">
        <f>(Q264-H264)/F264</f>
        <v>-0.046543990049611815</v>
      </c>
    </row>
    <row r="266" spans="1:18" ht="12">
      <c r="A266" s="13" t="s">
        <v>42</v>
      </c>
      <c r="B266" s="20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1"/>
    </row>
    <row r="267" spans="1:18" ht="12">
      <c r="A267" s="13"/>
      <c r="B267" s="20"/>
      <c r="C267" s="29">
        <v>2001</v>
      </c>
      <c r="D267" s="15">
        <v>2002</v>
      </c>
      <c r="E267" s="14">
        <v>2003</v>
      </c>
      <c r="F267" s="14">
        <v>2004</v>
      </c>
      <c r="G267" s="14">
        <v>2005</v>
      </c>
      <c r="H267" s="14">
        <v>2006</v>
      </c>
      <c r="I267" s="14">
        <v>2007</v>
      </c>
      <c r="J267" s="14">
        <v>2008</v>
      </c>
      <c r="K267" s="14">
        <v>2009</v>
      </c>
      <c r="L267" s="14">
        <v>2010</v>
      </c>
      <c r="M267" s="14">
        <v>2011</v>
      </c>
      <c r="N267" s="14">
        <v>2012</v>
      </c>
      <c r="O267" s="14">
        <v>2013</v>
      </c>
      <c r="P267" s="14">
        <v>2014</v>
      </c>
      <c r="Q267" s="14">
        <v>2015</v>
      </c>
      <c r="R267" s="12" t="s">
        <v>27</v>
      </c>
    </row>
    <row r="268" spans="1:18" ht="12">
      <c r="A268" s="7" t="s">
        <v>13</v>
      </c>
      <c r="C268" s="23">
        <f>C100/C107</f>
        <v>0.3783595863108348</v>
      </c>
      <c r="D268" s="24">
        <f aca="true" t="shared" si="97" ref="D268:Q268">D100/D107</f>
        <v>0.37031254978175676</v>
      </c>
      <c r="E268" s="24">
        <f t="shared" si="97"/>
        <v>0.3569585022430052</v>
      </c>
      <c r="F268" s="24">
        <f t="shared" si="97"/>
        <v>0.3661053945583687</v>
      </c>
      <c r="G268" s="24">
        <f t="shared" si="97"/>
        <v>0.38950502419054706</v>
      </c>
      <c r="H268" s="24">
        <f t="shared" si="97"/>
        <v>0.42389444612845645</v>
      </c>
      <c r="I268" s="24">
        <f t="shared" si="97"/>
        <v>0.44670559844551466</v>
      </c>
      <c r="J268" s="24">
        <f t="shared" si="97"/>
        <v>0.4792277404397656</v>
      </c>
      <c r="K268" s="24">
        <f t="shared" si="97"/>
        <v>0.48192505463010393</v>
      </c>
      <c r="L268" s="24">
        <f t="shared" si="97"/>
        <v>0.48113275246031045</v>
      </c>
      <c r="M268" s="24">
        <f t="shared" si="97"/>
        <v>0.47995583897365107</v>
      </c>
      <c r="N268" s="24">
        <f t="shared" si="97"/>
        <v>0.5000336112409106</v>
      </c>
      <c r="O268" s="24">
        <f t="shared" si="97"/>
        <v>0.48969770662567175</v>
      </c>
      <c r="P268" s="24">
        <f t="shared" si="97"/>
        <v>0.500041812866516</v>
      </c>
      <c r="Q268" s="24">
        <f t="shared" si="97"/>
        <v>0.5113196254109154</v>
      </c>
      <c r="R268" s="36">
        <f>(Q268-H268)/F268</f>
        <v>0.23879784505202253</v>
      </c>
    </row>
    <row r="269" spans="1:18" ht="12">
      <c r="A269" s="7" t="s">
        <v>15</v>
      </c>
      <c r="C269" s="23">
        <f aca="true" t="shared" si="98" ref="C269:Q271">C101/C108</f>
        <v>0.1671929693103116</v>
      </c>
      <c r="D269" s="24">
        <f t="shared" si="98"/>
        <v>0.16210619730809053</v>
      </c>
      <c r="E269" s="24">
        <f t="shared" si="98"/>
        <v>0.16335766017229708</v>
      </c>
      <c r="F269" s="24">
        <f t="shared" si="98"/>
        <v>0.1734930307231993</v>
      </c>
      <c r="G269" s="24">
        <f t="shared" si="98"/>
        <v>0.18313244367915052</v>
      </c>
      <c r="H269" s="24">
        <f t="shared" si="98"/>
        <v>0.19445557665836108</v>
      </c>
      <c r="I269" s="24">
        <f t="shared" si="98"/>
        <v>0.20329709059509754</v>
      </c>
      <c r="J269" s="24">
        <f t="shared" si="98"/>
        <v>0.20750669747659337</v>
      </c>
      <c r="K269" s="24">
        <f t="shared" si="98"/>
        <v>0.21989290190270025</v>
      </c>
      <c r="L269" s="24">
        <f t="shared" si="98"/>
        <v>0.2216700556010226</v>
      </c>
      <c r="M269" s="24">
        <f t="shared" si="98"/>
        <v>0.22573720197094296</v>
      </c>
      <c r="N269" s="24">
        <f t="shared" si="98"/>
        <v>0.22582767297666234</v>
      </c>
      <c r="O269" s="24">
        <f t="shared" si="98"/>
        <v>0.22388464605443797</v>
      </c>
      <c r="P269" s="24">
        <f t="shared" si="98"/>
        <v>0.22405945931614715</v>
      </c>
      <c r="Q269" s="24">
        <f t="shared" si="98"/>
        <v>0.25352799021411593</v>
      </c>
      <c r="R269" s="36">
        <f>(Q269-H269)/F269</f>
        <v>0.34048868308723224</v>
      </c>
    </row>
    <row r="270" spans="1:18" ht="12">
      <c r="A270" s="7" t="s">
        <v>14</v>
      </c>
      <c r="C270" s="23">
        <f t="shared" si="98"/>
        <v>0.2561109655744213</v>
      </c>
      <c r="D270" s="24">
        <f t="shared" si="98"/>
        <v>0.24654474673652405</v>
      </c>
      <c r="E270" s="24">
        <f t="shared" si="98"/>
        <v>0.23679661360640777</v>
      </c>
      <c r="F270" s="24">
        <f t="shared" si="98"/>
        <v>0.24426200674314846</v>
      </c>
      <c r="G270" s="24">
        <f t="shared" si="98"/>
        <v>0.2596518830794327</v>
      </c>
      <c r="H270" s="24">
        <f t="shared" si="98"/>
        <v>0.27732500065247356</v>
      </c>
      <c r="I270" s="24">
        <f t="shared" si="98"/>
        <v>0.2989493677833164</v>
      </c>
      <c r="J270" s="24">
        <f t="shared" si="98"/>
        <v>0.31721824861738096</v>
      </c>
      <c r="K270" s="24">
        <f t="shared" si="98"/>
        <v>0.3320389215164093</v>
      </c>
      <c r="L270" s="24">
        <f t="shared" si="98"/>
        <v>0.34014656595348125</v>
      </c>
      <c r="M270" s="24">
        <f t="shared" si="98"/>
        <v>0.3322543957250387</v>
      </c>
      <c r="N270" s="24">
        <f t="shared" si="98"/>
        <v>0.35441013508863933</v>
      </c>
      <c r="O270" s="24">
        <f t="shared" si="98"/>
        <v>0.33956070031581237</v>
      </c>
      <c r="P270" s="24">
        <f t="shared" si="98"/>
        <v>0.3320372277712573</v>
      </c>
      <c r="Q270" s="24">
        <f t="shared" si="98"/>
        <v>0.3516146262414108</v>
      </c>
      <c r="R270" s="36">
        <f>(Q270-H270)/F270</f>
        <v>0.3041390946527998</v>
      </c>
    </row>
    <row r="271" spans="1:18" s="7" customFormat="1" ht="12">
      <c r="A271" s="13" t="s">
        <v>0</v>
      </c>
      <c r="B271" s="14"/>
      <c r="C271" s="26">
        <f t="shared" si="98"/>
        <v>0.31420677646891604</v>
      </c>
      <c r="D271" s="27">
        <f t="shared" si="98"/>
        <v>0.29996017561116045</v>
      </c>
      <c r="E271" s="27">
        <f t="shared" si="98"/>
        <v>0.29378102962374936</v>
      </c>
      <c r="F271" s="27">
        <f t="shared" si="98"/>
        <v>0.30142491611239974</v>
      </c>
      <c r="G271" s="27">
        <f t="shared" si="98"/>
        <v>0.31989470918168555</v>
      </c>
      <c r="H271" s="27">
        <f t="shared" si="98"/>
        <v>0.34592571289516183</v>
      </c>
      <c r="I271" s="27">
        <f t="shared" si="98"/>
        <v>0.365807430213576</v>
      </c>
      <c r="J271" s="27">
        <f t="shared" si="98"/>
        <v>0.39199033655478516</v>
      </c>
      <c r="K271" s="27">
        <f t="shared" si="98"/>
        <v>0.40088388202923</v>
      </c>
      <c r="L271" s="27">
        <f t="shared" si="98"/>
        <v>0.40219828235515903</v>
      </c>
      <c r="M271" s="27">
        <f t="shared" si="98"/>
        <v>0.39863390201343496</v>
      </c>
      <c r="N271" s="27">
        <f t="shared" si="98"/>
        <v>0.41788354721982257</v>
      </c>
      <c r="O271" s="27">
        <f t="shared" si="98"/>
        <v>0.4070684483132613</v>
      </c>
      <c r="P271" s="27">
        <f t="shared" si="98"/>
        <v>0.4112693813036279</v>
      </c>
      <c r="Q271" s="27">
        <f t="shared" si="98"/>
        <v>0.4304474703182296</v>
      </c>
      <c r="R271" s="37">
        <f>(Q271-H271)/F271</f>
        <v>0.28040733497807485</v>
      </c>
    </row>
    <row r="273" spans="1:18" ht="12">
      <c r="A273" s="13" t="s">
        <v>42</v>
      </c>
      <c r="B273" s="20"/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1"/>
    </row>
    <row r="274" spans="1:18" ht="12">
      <c r="A274" s="13"/>
      <c r="B274" s="20"/>
      <c r="C274" s="29">
        <v>2001</v>
      </c>
      <c r="D274" s="15">
        <v>2002</v>
      </c>
      <c r="E274" s="14">
        <v>2003</v>
      </c>
      <c r="F274" s="14">
        <v>2004</v>
      </c>
      <c r="G274" s="14">
        <v>2005</v>
      </c>
      <c r="H274" s="14">
        <v>2006</v>
      </c>
      <c r="I274" s="14">
        <v>2007</v>
      </c>
      <c r="J274" s="14">
        <v>2008</v>
      </c>
      <c r="K274" s="14">
        <v>2009</v>
      </c>
      <c r="L274" s="14">
        <v>2010</v>
      </c>
      <c r="M274" s="14">
        <v>2011</v>
      </c>
      <c r="N274" s="14">
        <v>2012</v>
      </c>
      <c r="O274" s="14">
        <v>2013</v>
      </c>
      <c r="P274" s="14">
        <v>2014</v>
      </c>
      <c r="Q274" s="14">
        <v>2015</v>
      </c>
      <c r="R274" s="12" t="s">
        <v>27</v>
      </c>
    </row>
    <row r="275" spans="1:18" ht="12">
      <c r="A275" s="7" t="s">
        <v>13</v>
      </c>
      <c r="C275" s="23">
        <f>1-C268</f>
        <v>0.6216404136891652</v>
      </c>
      <c r="D275" s="24">
        <f aca="true" t="shared" si="99" ref="D275:Q275">1-D268</f>
        <v>0.6296874502182432</v>
      </c>
      <c r="E275" s="24">
        <f t="shared" si="99"/>
        <v>0.6430414977569948</v>
      </c>
      <c r="F275" s="24">
        <f t="shared" si="99"/>
        <v>0.6338946054416312</v>
      </c>
      <c r="G275" s="24">
        <f t="shared" si="99"/>
        <v>0.6104949758094529</v>
      </c>
      <c r="H275" s="24">
        <f t="shared" si="99"/>
        <v>0.5761055538715436</v>
      </c>
      <c r="I275" s="24">
        <f t="shared" si="99"/>
        <v>0.5532944015544854</v>
      </c>
      <c r="J275" s="24">
        <f t="shared" si="99"/>
        <v>0.5207722595602344</v>
      </c>
      <c r="K275" s="24">
        <f t="shared" si="99"/>
        <v>0.5180749453698961</v>
      </c>
      <c r="L275" s="24">
        <f t="shared" si="99"/>
        <v>0.5188672475396896</v>
      </c>
      <c r="M275" s="24">
        <f t="shared" si="99"/>
        <v>0.5200441610263489</v>
      </c>
      <c r="N275" s="24">
        <f t="shared" si="99"/>
        <v>0.4999663887590894</v>
      </c>
      <c r="O275" s="24">
        <f t="shared" si="99"/>
        <v>0.5103022933743282</v>
      </c>
      <c r="P275" s="24">
        <f t="shared" si="99"/>
        <v>0.49995818713348406</v>
      </c>
      <c r="Q275" s="24">
        <f t="shared" si="99"/>
        <v>0.48868037458908464</v>
      </c>
      <c r="R275" s="36">
        <f>(Q275-H275)/F275</f>
        <v>-0.13791753160850814</v>
      </c>
    </row>
    <row r="276" spans="1:18" ht="12">
      <c r="A276" s="7" t="s">
        <v>15</v>
      </c>
      <c r="C276" s="23">
        <f aca="true" t="shared" si="100" ref="C276:Q278">1-C269</f>
        <v>0.8328070306896884</v>
      </c>
      <c r="D276" s="24">
        <f t="shared" si="100"/>
        <v>0.8378938026919095</v>
      </c>
      <c r="E276" s="24">
        <f t="shared" si="100"/>
        <v>0.836642339827703</v>
      </c>
      <c r="F276" s="24">
        <f t="shared" si="100"/>
        <v>0.8265069692768007</v>
      </c>
      <c r="G276" s="24">
        <f t="shared" si="100"/>
        <v>0.8168675563208495</v>
      </c>
      <c r="H276" s="24">
        <f t="shared" si="100"/>
        <v>0.8055444233416389</v>
      </c>
      <c r="I276" s="24">
        <f t="shared" si="100"/>
        <v>0.7967029094049025</v>
      </c>
      <c r="J276" s="24">
        <f t="shared" si="100"/>
        <v>0.7924933025234067</v>
      </c>
      <c r="K276" s="24">
        <f t="shared" si="100"/>
        <v>0.7801070980972997</v>
      </c>
      <c r="L276" s="24">
        <f t="shared" si="100"/>
        <v>0.7783299443989774</v>
      </c>
      <c r="M276" s="24">
        <f t="shared" si="100"/>
        <v>0.7742627980290571</v>
      </c>
      <c r="N276" s="24">
        <f t="shared" si="100"/>
        <v>0.7741723270233376</v>
      </c>
      <c r="O276" s="24">
        <f t="shared" si="100"/>
        <v>0.7761153539455621</v>
      </c>
      <c r="P276" s="24">
        <f t="shared" si="100"/>
        <v>0.7759405406838529</v>
      </c>
      <c r="Q276" s="24">
        <f t="shared" si="100"/>
        <v>0.7464720097858841</v>
      </c>
      <c r="R276" s="36">
        <f>(Q276-H276)/F276</f>
        <v>-0.07147237198428409</v>
      </c>
    </row>
    <row r="277" spans="1:18" ht="12">
      <c r="A277" s="7" t="s">
        <v>14</v>
      </c>
      <c r="C277" s="23">
        <f t="shared" si="100"/>
        <v>0.7438890344255786</v>
      </c>
      <c r="D277" s="24">
        <f t="shared" si="100"/>
        <v>0.753455253263476</v>
      </c>
      <c r="E277" s="24">
        <f t="shared" si="100"/>
        <v>0.7632033863935922</v>
      </c>
      <c r="F277" s="24">
        <f t="shared" si="100"/>
        <v>0.7557379932568515</v>
      </c>
      <c r="G277" s="24">
        <f t="shared" si="100"/>
        <v>0.7403481169205672</v>
      </c>
      <c r="H277" s="24">
        <f t="shared" si="100"/>
        <v>0.7226749993475264</v>
      </c>
      <c r="I277" s="24">
        <f t="shared" si="100"/>
        <v>0.7010506322166836</v>
      </c>
      <c r="J277" s="24">
        <f t="shared" si="100"/>
        <v>0.6827817513826191</v>
      </c>
      <c r="K277" s="24">
        <f t="shared" si="100"/>
        <v>0.6679610784835908</v>
      </c>
      <c r="L277" s="24">
        <f t="shared" si="100"/>
        <v>0.6598534340465187</v>
      </c>
      <c r="M277" s="24">
        <f t="shared" si="100"/>
        <v>0.6677456042749613</v>
      </c>
      <c r="N277" s="24">
        <f t="shared" si="100"/>
        <v>0.6455898649113607</v>
      </c>
      <c r="O277" s="24">
        <f t="shared" si="100"/>
        <v>0.6604392996841877</v>
      </c>
      <c r="P277" s="24">
        <f t="shared" si="100"/>
        <v>0.6679627722287427</v>
      </c>
      <c r="Q277" s="24">
        <f t="shared" si="100"/>
        <v>0.6483853737585892</v>
      </c>
      <c r="R277" s="36">
        <f>(Q277-H277)/F277</f>
        <v>-0.09830076858884156</v>
      </c>
    </row>
    <row r="278" spans="1:18" s="7" customFormat="1" ht="12">
      <c r="A278" s="13" t="s">
        <v>0</v>
      </c>
      <c r="B278" s="14"/>
      <c r="C278" s="26">
        <f t="shared" si="100"/>
        <v>0.685793223531084</v>
      </c>
      <c r="D278" s="27">
        <f t="shared" si="100"/>
        <v>0.7000398243888395</v>
      </c>
      <c r="E278" s="27">
        <f t="shared" si="100"/>
        <v>0.7062189703762507</v>
      </c>
      <c r="F278" s="27">
        <f t="shared" si="100"/>
        <v>0.6985750838876003</v>
      </c>
      <c r="G278" s="27">
        <f t="shared" si="100"/>
        <v>0.6801052908183145</v>
      </c>
      <c r="H278" s="27">
        <f t="shared" si="100"/>
        <v>0.6540742871048382</v>
      </c>
      <c r="I278" s="27">
        <f t="shared" si="100"/>
        <v>0.634192569786424</v>
      </c>
      <c r="J278" s="27">
        <f t="shared" si="100"/>
        <v>0.6080096634452148</v>
      </c>
      <c r="K278" s="27">
        <f t="shared" si="100"/>
        <v>0.59911611797077</v>
      </c>
      <c r="L278" s="27">
        <f t="shared" si="100"/>
        <v>0.5978017176448409</v>
      </c>
      <c r="M278" s="27">
        <f t="shared" si="100"/>
        <v>0.601366097986565</v>
      </c>
      <c r="N278" s="27">
        <f t="shared" si="100"/>
        <v>0.5821164527801774</v>
      </c>
      <c r="O278" s="27">
        <f t="shared" si="100"/>
        <v>0.5929315516867387</v>
      </c>
      <c r="P278" s="27">
        <f t="shared" si="100"/>
        <v>0.5887306186963721</v>
      </c>
      <c r="Q278" s="27">
        <f t="shared" si="100"/>
        <v>0.5695525296817704</v>
      </c>
      <c r="R278" s="37">
        <f>(Q278-H278)/F278</f>
        <v>-0.12099165769368782</v>
      </c>
    </row>
    <row r="280" ht="12">
      <c r="A280" s="7" t="s">
        <v>43</v>
      </c>
    </row>
    <row r="281" spans="1:18" ht="12">
      <c r="A281" s="13" t="s">
        <v>38</v>
      </c>
      <c r="B281" s="20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43"/>
    </row>
    <row r="282" spans="1:18" ht="12">
      <c r="A282" s="13"/>
      <c r="B282" s="20"/>
      <c r="C282" s="29">
        <v>2001</v>
      </c>
      <c r="D282" s="15">
        <v>2002</v>
      </c>
      <c r="E282" s="14">
        <v>2003</v>
      </c>
      <c r="F282" s="14">
        <v>2004</v>
      </c>
      <c r="G282" s="14">
        <v>2005</v>
      </c>
      <c r="H282" s="14">
        <v>2006</v>
      </c>
      <c r="I282" s="14">
        <v>2007</v>
      </c>
      <c r="J282" s="14">
        <v>2008</v>
      </c>
      <c r="K282" s="14">
        <v>2009</v>
      </c>
      <c r="L282" s="14">
        <v>2010</v>
      </c>
      <c r="M282" s="14">
        <v>2011</v>
      </c>
      <c r="N282" s="14">
        <v>2012</v>
      </c>
      <c r="O282" s="14">
        <v>2013</v>
      </c>
      <c r="P282" s="14">
        <v>2014</v>
      </c>
      <c r="Q282" s="14">
        <v>2015</v>
      </c>
      <c r="R282" s="12"/>
    </row>
    <row r="283" spans="1:18" ht="12">
      <c r="A283" s="6" t="s">
        <v>13</v>
      </c>
      <c r="B283" s="3"/>
      <c r="C283" s="22"/>
      <c r="D283" s="10">
        <f>D93-C93</f>
        <v>14224</v>
      </c>
      <c r="E283" s="10">
        <f aca="true" t="shared" si="101" ref="E283:Q283">E93-D93</f>
        <v>16225</v>
      </c>
      <c r="F283" s="10">
        <f t="shared" si="101"/>
        <v>-8389</v>
      </c>
      <c r="G283" s="10">
        <f t="shared" si="101"/>
        <v>-10902</v>
      </c>
      <c r="H283" s="10">
        <f t="shared" si="101"/>
        <v>-10583</v>
      </c>
      <c r="I283" s="10">
        <f t="shared" si="101"/>
        <v>-24325</v>
      </c>
      <c r="J283" s="10">
        <f t="shared" si="101"/>
        <v>-15427</v>
      </c>
      <c r="K283" s="10">
        <f t="shared" si="101"/>
        <v>17237</v>
      </c>
      <c r="L283" s="10">
        <f t="shared" si="101"/>
        <v>-8676</v>
      </c>
      <c r="M283" s="10">
        <f t="shared" si="101"/>
        <v>-8031</v>
      </c>
      <c r="N283" s="10">
        <f t="shared" si="101"/>
        <v>2056</v>
      </c>
      <c r="O283" s="10">
        <f t="shared" si="101"/>
        <v>3108</v>
      </c>
      <c r="P283" s="10">
        <f t="shared" si="101"/>
        <v>-21076</v>
      </c>
      <c r="Q283" s="10">
        <f t="shared" si="101"/>
        <v>-21618</v>
      </c>
      <c r="R283" s="40"/>
    </row>
    <row r="284" spans="1:18" ht="12">
      <c r="A284" s="6" t="s">
        <v>15</v>
      </c>
      <c r="B284" s="3"/>
      <c r="C284" s="35"/>
      <c r="D284" s="10">
        <f aca="true" t="shared" si="102" ref="D284:Q286">D94-C94</f>
        <v>7175</v>
      </c>
      <c r="E284" s="10">
        <f t="shared" si="102"/>
        <v>5246</v>
      </c>
      <c r="F284" s="10">
        <f t="shared" si="102"/>
        <v>384</v>
      </c>
      <c r="G284" s="10">
        <f t="shared" si="102"/>
        <v>479</v>
      </c>
      <c r="H284" s="10">
        <f t="shared" si="102"/>
        <v>1378</v>
      </c>
      <c r="I284" s="10">
        <f t="shared" si="102"/>
        <v>-2041</v>
      </c>
      <c r="J284" s="10">
        <f t="shared" si="102"/>
        <v>-4338</v>
      </c>
      <c r="K284" s="10">
        <f t="shared" si="102"/>
        <v>2928</v>
      </c>
      <c r="L284" s="10">
        <f t="shared" si="102"/>
        <v>3239</v>
      </c>
      <c r="M284" s="10">
        <f t="shared" si="102"/>
        <v>-640</v>
      </c>
      <c r="N284" s="10">
        <f t="shared" si="102"/>
        <v>2534</v>
      </c>
      <c r="O284" s="10">
        <f t="shared" si="102"/>
        <v>265</v>
      </c>
      <c r="P284" s="10">
        <f t="shared" si="102"/>
        <v>-6609</v>
      </c>
      <c r="Q284" s="10">
        <f t="shared" si="102"/>
        <v>-12740</v>
      </c>
      <c r="R284" s="40"/>
    </row>
    <row r="285" spans="1:18" ht="12">
      <c r="A285" s="6" t="s">
        <v>14</v>
      </c>
      <c r="B285" s="3"/>
      <c r="C285" s="35"/>
      <c r="D285" s="10">
        <f t="shared" si="102"/>
        <v>13322</v>
      </c>
      <c r="E285" s="10">
        <f t="shared" si="102"/>
        <v>12332</v>
      </c>
      <c r="F285" s="10">
        <f t="shared" si="102"/>
        <v>3969</v>
      </c>
      <c r="G285" s="10">
        <f t="shared" si="102"/>
        <v>1733</v>
      </c>
      <c r="H285" s="10">
        <f t="shared" si="102"/>
        <v>-2213</v>
      </c>
      <c r="I285" s="10">
        <f t="shared" si="102"/>
        <v>-10791</v>
      </c>
      <c r="J285" s="10">
        <f t="shared" si="102"/>
        <v>-14288</v>
      </c>
      <c r="K285" s="10">
        <f t="shared" si="102"/>
        <v>5170</v>
      </c>
      <c r="L285" s="10">
        <f t="shared" si="102"/>
        <v>-9241</v>
      </c>
      <c r="M285" s="10">
        <f t="shared" si="102"/>
        <v>-4776</v>
      </c>
      <c r="N285" s="10">
        <f t="shared" si="102"/>
        <v>1407</v>
      </c>
      <c r="O285" s="10">
        <f t="shared" si="102"/>
        <v>-2090</v>
      </c>
      <c r="P285" s="10">
        <f t="shared" si="102"/>
        <v>-18998</v>
      </c>
      <c r="Q285" s="10">
        <f t="shared" si="102"/>
        <v>-36121</v>
      </c>
      <c r="R285" s="40"/>
    </row>
    <row r="286" spans="1:18" ht="12">
      <c r="A286" s="29" t="s">
        <v>0</v>
      </c>
      <c r="B286" s="15"/>
      <c r="C286" s="29"/>
      <c r="D286" s="15">
        <f t="shared" si="102"/>
        <v>34721</v>
      </c>
      <c r="E286" s="15">
        <f t="shared" si="102"/>
        <v>33803</v>
      </c>
      <c r="F286" s="15">
        <f t="shared" si="102"/>
        <v>-4036</v>
      </c>
      <c r="G286" s="15">
        <f t="shared" si="102"/>
        <v>-8690</v>
      </c>
      <c r="H286" s="15">
        <f t="shared" si="102"/>
        <v>-11418</v>
      </c>
      <c r="I286" s="15">
        <f t="shared" si="102"/>
        <v>-37157</v>
      </c>
      <c r="J286" s="15">
        <f t="shared" si="102"/>
        <v>-34053</v>
      </c>
      <c r="K286" s="15">
        <f t="shared" si="102"/>
        <v>25335</v>
      </c>
      <c r="L286" s="15">
        <f t="shared" si="102"/>
        <v>-14678</v>
      </c>
      <c r="M286" s="15">
        <f t="shared" si="102"/>
        <v>-13447</v>
      </c>
      <c r="N286" s="15">
        <f t="shared" si="102"/>
        <v>5997</v>
      </c>
      <c r="O286" s="15">
        <f t="shared" si="102"/>
        <v>1283</v>
      </c>
      <c r="P286" s="15">
        <f t="shared" si="102"/>
        <v>-46683</v>
      </c>
      <c r="Q286" s="15">
        <f t="shared" si="102"/>
        <v>-70479</v>
      </c>
      <c r="R286" s="41"/>
    </row>
    <row r="287" spans="1:18" ht="12">
      <c r="A287" s="13"/>
      <c r="B287" s="20"/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42"/>
    </row>
    <row r="288" spans="1:18" ht="12">
      <c r="A288" s="13" t="s">
        <v>40</v>
      </c>
      <c r="B288" s="20"/>
      <c r="C288" s="1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43"/>
    </row>
    <row r="289" spans="1:18" ht="12">
      <c r="A289" s="13"/>
      <c r="B289" s="20"/>
      <c r="C289" s="29">
        <v>2001</v>
      </c>
      <c r="D289" s="15">
        <v>2002</v>
      </c>
      <c r="E289" s="14">
        <v>2003</v>
      </c>
      <c r="F289" s="14">
        <v>2004</v>
      </c>
      <c r="G289" s="14">
        <v>2005</v>
      </c>
      <c r="H289" s="14">
        <v>2006</v>
      </c>
      <c r="I289" s="14">
        <v>2007</v>
      </c>
      <c r="J289" s="14">
        <v>2008</v>
      </c>
      <c r="K289" s="14">
        <v>2009</v>
      </c>
      <c r="L289" s="14">
        <v>2010</v>
      </c>
      <c r="M289" s="14">
        <v>2011</v>
      </c>
      <c r="N289" s="14">
        <v>2012</v>
      </c>
      <c r="O289" s="14">
        <v>2013</v>
      </c>
      <c r="P289" s="14">
        <v>2014</v>
      </c>
      <c r="Q289" s="14">
        <v>2015</v>
      </c>
      <c r="R289" s="12"/>
    </row>
    <row r="290" spans="1:18" ht="12">
      <c r="A290" s="6" t="s">
        <v>13</v>
      </c>
      <c r="B290" s="3"/>
      <c r="C290" s="22"/>
      <c r="D290" s="10">
        <f>D100-C100</f>
        <v>1344</v>
      </c>
      <c r="E290" s="10">
        <f aca="true" t="shared" si="103" ref="E290:Q290">E100-D100</f>
        <v>-2726</v>
      </c>
      <c r="F290" s="10">
        <f t="shared" si="103"/>
        <v>3502</v>
      </c>
      <c r="G290" s="10">
        <f t="shared" si="103"/>
        <v>15029</v>
      </c>
      <c r="H290" s="10">
        <f t="shared" si="103"/>
        <v>26698</v>
      </c>
      <c r="I290" s="10">
        <f t="shared" si="103"/>
        <v>4843</v>
      </c>
      <c r="J290" s="10">
        <f t="shared" si="103"/>
        <v>21671</v>
      </c>
      <c r="K290" s="10">
        <f t="shared" si="103"/>
        <v>19057</v>
      </c>
      <c r="L290" s="10">
        <f t="shared" si="103"/>
        <v>-8987</v>
      </c>
      <c r="M290" s="10">
        <f t="shared" si="103"/>
        <v>-8768</v>
      </c>
      <c r="N290" s="10">
        <f t="shared" si="103"/>
        <v>25445</v>
      </c>
      <c r="O290" s="10">
        <f t="shared" si="103"/>
        <v>-9371</v>
      </c>
      <c r="P290" s="10">
        <f t="shared" si="103"/>
        <v>-8590</v>
      </c>
      <c r="Q290" s="10">
        <f t="shared" si="103"/>
        <v>-9373</v>
      </c>
      <c r="R290" s="40"/>
    </row>
    <row r="291" spans="1:18" ht="12">
      <c r="A291" s="6" t="s">
        <v>15</v>
      </c>
      <c r="B291" s="3"/>
      <c r="C291" s="35"/>
      <c r="D291" s="10">
        <f aca="true" t="shared" si="104" ref="D291:Q293">D101-C101</f>
        <v>821</v>
      </c>
      <c r="E291" s="10">
        <f t="shared" si="104"/>
        <v>1176</v>
      </c>
      <c r="F291" s="10">
        <f t="shared" si="104"/>
        <v>1403</v>
      </c>
      <c r="G291" s="10">
        <f t="shared" si="104"/>
        <v>1401</v>
      </c>
      <c r="H291" s="10">
        <f t="shared" si="104"/>
        <v>1900</v>
      </c>
      <c r="I291" s="10">
        <f t="shared" si="104"/>
        <v>753</v>
      </c>
      <c r="J291" s="10">
        <f t="shared" si="104"/>
        <v>-533</v>
      </c>
      <c r="K291" s="10">
        <f t="shared" si="104"/>
        <v>2550</v>
      </c>
      <c r="L291" s="10">
        <f t="shared" si="104"/>
        <v>1183</v>
      </c>
      <c r="M291" s="10">
        <f t="shared" si="104"/>
        <v>436</v>
      </c>
      <c r="N291" s="10">
        <f t="shared" si="104"/>
        <v>753</v>
      </c>
      <c r="O291" s="10">
        <f t="shared" si="104"/>
        <v>-228</v>
      </c>
      <c r="P291" s="10">
        <f t="shared" si="104"/>
        <v>-1881</v>
      </c>
      <c r="Q291" s="10">
        <f t="shared" si="104"/>
        <v>140</v>
      </c>
      <c r="R291" s="40"/>
    </row>
    <row r="292" spans="1:18" ht="12">
      <c r="A292" s="6" t="s">
        <v>14</v>
      </c>
      <c r="B292" s="3"/>
      <c r="C292" s="35"/>
      <c r="D292" s="10">
        <f t="shared" si="104"/>
        <v>-342</v>
      </c>
      <c r="E292" s="10">
        <f t="shared" si="104"/>
        <v>-1069</v>
      </c>
      <c r="F292" s="10">
        <f t="shared" si="104"/>
        <v>5180</v>
      </c>
      <c r="G292" s="10">
        <f t="shared" si="104"/>
        <v>8999</v>
      </c>
      <c r="H292" s="10">
        <f t="shared" si="104"/>
        <v>9285</v>
      </c>
      <c r="I292" s="10">
        <f t="shared" si="104"/>
        <v>8399</v>
      </c>
      <c r="J292" s="10">
        <f t="shared" si="104"/>
        <v>4575</v>
      </c>
      <c r="K292" s="10">
        <f t="shared" si="104"/>
        <v>11653</v>
      </c>
      <c r="L292" s="10">
        <f t="shared" si="104"/>
        <v>473</v>
      </c>
      <c r="M292" s="10">
        <f t="shared" si="104"/>
        <v>-7310</v>
      </c>
      <c r="N292" s="10">
        <f t="shared" si="104"/>
        <v>14683</v>
      </c>
      <c r="O292" s="10">
        <f t="shared" si="104"/>
        <v>-10550</v>
      </c>
      <c r="P292" s="10">
        <f t="shared" si="104"/>
        <v>-14048</v>
      </c>
      <c r="Q292" s="10">
        <f t="shared" si="104"/>
        <v>-8243</v>
      </c>
      <c r="R292" s="40"/>
    </row>
    <row r="293" spans="1:18" ht="12">
      <c r="A293" s="29" t="s">
        <v>0</v>
      </c>
      <c r="B293" s="15"/>
      <c r="C293" s="29"/>
      <c r="D293" s="15">
        <f t="shared" si="104"/>
        <v>-5740</v>
      </c>
      <c r="E293" s="15">
        <f t="shared" si="104"/>
        <v>4944</v>
      </c>
      <c r="F293" s="15">
        <f t="shared" si="104"/>
        <v>10085</v>
      </c>
      <c r="G293" s="15">
        <f t="shared" si="104"/>
        <v>25429</v>
      </c>
      <c r="H293" s="15">
        <f t="shared" si="104"/>
        <v>37883</v>
      </c>
      <c r="I293" s="15">
        <f t="shared" si="104"/>
        <v>13995</v>
      </c>
      <c r="J293" s="15">
        <f t="shared" si="104"/>
        <v>25713</v>
      </c>
      <c r="K293" s="15">
        <f t="shared" si="104"/>
        <v>33260</v>
      </c>
      <c r="L293" s="15">
        <f t="shared" si="104"/>
        <v>-7331</v>
      </c>
      <c r="M293" s="15">
        <f t="shared" si="104"/>
        <v>-15642</v>
      </c>
      <c r="N293" s="15">
        <f t="shared" si="104"/>
        <v>40881</v>
      </c>
      <c r="O293" s="15">
        <f t="shared" si="104"/>
        <v>-20149</v>
      </c>
      <c r="P293" s="15">
        <f t="shared" si="104"/>
        <v>-24519</v>
      </c>
      <c r="Q293" s="15">
        <f t="shared" si="104"/>
        <v>-17476</v>
      </c>
      <c r="R293" s="41"/>
    </row>
    <row r="294" spans="1:18" ht="12">
      <c r="A294" s="13"/>
      <c r="B294" s="20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42"/>
    </row>
    <row r="295" spans="1:18" ht="12">
      <c r="A295" s="13" t="s">
        <v>29</v>
      </c>
      <c r="B295" s="20"/>
      <c r="C295" s="47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43"/>
    </row>
    <row r="296" spans="1:18" ht="12">
      <c r="A296" s="13"/>
      <c r="B296" s="20"/>
      <c r="C296" s="29">
        <v>2001</v>
      </c>
      <c r="D296" s="15">
        <v>2002</v>
      </c>
      <c r="E296" s="14">
        <v>2003</v>
      </c>
      <c r="F296" s="14">
        <v>2004</v>
      </c>
      <c r="G296" s="14">
        <v>2005</v>
      </c>
      <c r="H296" s="14">
        <v>2006</v>
      </c>
      <c r="I296" s="14">
        <v>2007</v>
      </c>
      <c r="J296" s="14">
        <v>2008</v>
      </c>
      <c r="K296" s="14">
        <v>2009</v>
      </c>
      <c r="L296" s="14">
        <v>2010</v>
      </c>
      <c r="M296" s="14">
        <v>2011</v>
      </c>
      <c r="N296" s="14">
        <v>2012</v>
      </c>
      <c r="O296" s="14">
        <v>2013</v>
      </c>
      <c r="P296" s="14">
        <v>2014</v>
      </c>
      <c r="Q296" s="14">
        <v>2015</v>
      </c>
      <c r="R296" s="12"/>
    </row>
    <row r="297" spans="1:18" ht="12">
      <c r="A297" s="6" t="s">
        <v>13</v>
      </c>
      <c r="B297" s="3"/>
      <c r="C297" s="22"/>
      <c r="D297" s="10">
        <f>D107-C107</f>
        <v>15568</v>
      </c>
      <c r="E297" s="10">
        <f aca="true" t="shared" si="105" ref="E297:Q297">E107-D107</f>
        <v>13499</v>
      </c>
      <c r="F297" s="10">
        <f t="shared" si="105"/>
        <v>-4887</v>
      </c>
      <c r="G297" s="10">
        <f t="shared" si="105"/>
        <v>4127</v>
      </c>
      <c r="H297" s="10">
        <f t="shared" si="105"/>
        <v>16115</v>
      </c>
      <c r="I297" s="10">
        <f t="shared" si="105"/>
        <v>-19482</v>
      </c>
      <c r="J297" s="10">
        <f t="shared" si="105"/>
        <v>6244</v>
      </c>
      <c r="K297" s="10">
        <f t="shared" si="105"/>
        <v>36294</v>
      </c>
      <c r="L297" s="10">
        <f t="shared" si="105"/>
        <v>-17663</v>
      </c>
      <c r="M297" s="10">
        <f t="shared" si="105"/>
        <v>-16799</v>
      </c>
      <c r="N297" s="10">
        <f t="shared" si="105"/>
        <v>27501</v>
      </c>
      <c r="O297" s="10">
        <f t="shared" si="105"/>
        <v>-6263</v>
      </c>
      <c r="P297" s="10">
        <f t="shared" si="105"/>
        <v>-29666</v>
      </c>
      <c r="Q297" s="10">
        <f t="shared" si="105"/>
        <v>-30991</v>
      </c>
      <c r="R297" s="40"/>
    </row>
    <row r="298" spans="1:18" ht="12">
      <c r="A298" s="6" t="s">
        <v>15</v>
      </c>
      <c r="B298" s="3"/>
      <c r="C298" s="35"/>
      <c r="D298" s="10">
        <f aca="true" t="shared" si="106" ref="D298:Q300">D108-C108</f>
        <v>7996</v>
      </c>
      <c r="E298" s="10">
        <f t="shared" si="106"/>
        <v>6422</v>
      </c>
      <c r="F298" s="10">
        <f t="shared" si="106"/>
        <v>1787</v>
      </c>
      <c r="G298" s="10">
        <f t="shared" si="106"/>
        <v>1880</v>
      </c>
      <c r="H298" s="10">
        <f t="shared" si="106"/>
        <v>3278</v>
      </c>
      <c r="I298" s="10">
        <f t="shared" si="106"/>
        <v>-1288</v>
      </c>
      <c r="J298" s="10">
        <f t="shared" si="106"/>
        <v>-4871</v>
      </c>
      <c r="K298" s="10">
        <f t="shared" si="106"/>
        <v>5478</v>
      </c>
      <c r="L298" s="10">
        <f t="shared" si="106"/>
        <v>4422</v>
      </c>
      <c r="M298" s="10">
        <f t="shared" si="106"/>
        <v>-204</v>
      </c>
      <c r="N298" s="10">
        <f t="shared" si="106"/>
        <v>3287</v>
      </c>
      <c r="O298" s="10">
        <f t="shared" si="106"/>
        <v>37</v>
      </c>
      <c r="P298" s="10">
        <f t="shared" si="106"/>
        <v>-8490</v>
      </c>
      <c r="Q298" s="10">
        <f t="shared" si="106"/>
        <v>-12600</v>
      </c>
      <c r="R298" s="40"/>
    </row>
    <row r="299" spans="1:18" ht="12">
      <c r="A299" s="6" t="s">
        <v>14</v>
      </c>
      <c r="B299" s="3"/>
      <c r="C299" s="35"/>
      <c r="D299" s="10">
        <f t="shared" si="106"/>
        <v>12980</v>
      </c>
      <c r="E299" s="10">
        <f t="shared" si="106"/>
        <v>11263</v>
      </c>
      <c r="F299" s="10">
        <f t="shared" si="106"/>
        <v>9149</v>
      </c>
      <c r="G299" s="10">
        <f t="shared" si="106"/>
        <v>10732</v>
      </c>
      <c r="H299" s="10">
        <f t="shared" si="106"/>
        <v>7072</v>
      </c>
      <c r="I299" s="10">
        <f t="shared" si="106"/>
        <v>-2392</v>
      </c>
      <c r="J299" s="10">
        <f t="shared" si="106"/>
        <v>-9713</v>
      </c>
      <c r="K299" s="10">
        <f t="shared" si="106"/>
        <v>16823</v>
      </c>
      <c r="L299" s="10">
        <f t="shared" si="106"/>
        <v>-8768</v>
      </c>
      <c r="M299" s="10">
        <f t="shared" si="106"/>
        <v>-12086</v>
      </c>
      <c r="N299" s="10">
        <f t="shared" si="106"/>
        <v>16090</v>
      </c>
      <c r="O299" s="10">
        <f t="shared" si="106"/>
        <v>-12640</v>
      </c>
      <c r="P299" s="10">
        <f t="shared" si="106"/>
        <v>-33046</v>
      </c>
      <c r="Q299" s="10">
        <f t="shared" si="106"/>
        <v>-44364</v>
      </c>
      <c r="R299" s="40"/>
    </row>
    <row r="300" spans="1:18" ht="12">
      <c r="A300" s="29" t="s">
        <v>0</v>
      </c>
      <c r="B300" s="15"/>
      <c r="C300" s="29"/>
      <c r="D300" s="15">
        <f t="shared" si="106"/>
        <v>28981</v>
      </c>
      <c r="E300" s="15">
        <f t="shared" si="106"/>
        <v>38747</v>
      </c>
      <c r="F300" s="15">
        <f t="shared" si="106"/>
        <v>6049</v>
      </c>
      <c r="G300" s="15">
        <f t="shared" si="106"/>
        <v>16739</v>
      </c>
      <c r="H300" s="15">
        <f t="shared" si="106"/>
        <v>26465</v>
      </c>
      <c r="I300" s="15">
        <f t="shared" si="106"/>
        <v>-23162</v>
      </c>
      <c r="J300" s="15">
        <f t="shared" si="106"/>
        <v>-8340</v>
      </c>
      <c r="K300" s="15">
        <f t="shared" si="106"/>
        <v>58595</v>
      </c>
      <c r="L300" s="15">
        <f t="shared" si="106"/>
        <v>-22009</v>
      </c>
      <c r="M300" s="15">
        <f t="shared" si="106"/>
        <v>-29089</v>
      </c>
      <c r="N300" s="15">
        <f t="shared" si="106"/>
        <v>46878</v>
      </c>
      <c r="O300" s="15">
        <f t="shared" si="106"/>
        <v>-18866</v>
      </c>
      <c r="P300" s="15">
        <f t="shared" si="106"/>
        <v>-71202</v>
      </c>
      <c r="Q300" s="15">
        <f t="shared" si="106"/>
        <v>-87955</v>
      </c>
      <c r="R300" s="41"/>
    </row>
    <row r="302" spans="1:18" ht="12">
      <c r="A302" s="13" t="s">
        <v>1</v>
      </c>
      <c r="B302" s="20"/>
      <c r="C302" s="47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43"/>
    </row>
    <row r="303" spans="1:18" ht="12">
      <c r="A303" s="13"/>
      <c r="B303" s="20"/>
      <c r="C303" s="29">
        <v>2001</v>
      </c>
      <c r="D303" s="15">
        <v>2002</v>
      </c>
      <c r="E303" s="14">
        <v>2003</v>
      </c>
      <c r="F303" s="14">
        <v>2004</v>
      </c>
      <c r="G303" s="14">
        <v>2005</v>
      </c>
      <c r="H303" s="14">
        <v>2006</v>
      </c>
      <c r="I303" s="14">
        <v>2007</v>
      </c>
      <c r="J303" s="14">
        <v>2008</v>
      </c>
      <c r="K303" s="14">
        <v>2009</v>
      </c>
      <c r="L303" s="14">
        <v>2010</v>
      </c>
      <c r="M303" s="14">
        <v>2011</v>
      </c>
      <c r="N303" s="14">
        <v>2012</v>
      </c>
      <c r="O303" s="14">
        <v>2013</v>
      </c>
      <c r="P303" s="14">
        <v>2014</v>
      </c>
      <c r="Q303" s="14">
        <v>2015</v>
      </c>
      <c r="R303" s="12"/>
    </row>
    <row r="304" spans="1:18" ht="12">
      <c r="A304" s="6" t="s">
        <v>13</v>
      </c>
      <c r="B304" s="3"/>
      <c r="C304" s="22"/>
      <c r="D304" s="10">
        <f>D114-C114</f>
        <v>17078</v>
      </c>
      <c r="E304" s="10">
        <f aca="true" t="shared" si="107" ref="E304:Q304">E114-D114</f>
        <v>17457</v>
      </c>
      <c r="F304" s="10">
        <f t="shared" si="107"/>
        <v>8873</v>
      </c>
      <c r="G304" s="10">
        <f t="shared" si="107"/>
        <v>-6340</v>
      </c>
      <c r="H304" s="10">
        <f t="shared" si="107"/>
        <v>-10084</v>
      </c>
      <c r="I304" s="10">
        <f t="shared" si="107"/>
        <v>-19407</v>
      </c>
      <c r="J304" s="10">
        <f t="shared" si="107"/>
        <v>-7671</v>
      </c>
      <c r="K304" s="10">
        <f t="shared" si="107"/>
        <v>17892</v>
      </c>
      <c r="L304" s="10">
        <f t="shared" si="107"/>
        <v>-5938</v>
      </c>
      <c r="M304" s="10">
        <f t="shared" si="107"/>
        <v>-2978</v>
      </c>
      <c r="N304" s="10">
        <f t="shared" si="107"/>
        <v>4558</v>
      </c>
      <c r="O304" s="10">
        <f t="shared" si="107"/>
        <v>13588</v>
      </c>
      <c r="P304" s="10">
        <f t="shared" si="107"/>
        <v>-9186</v>
      </c>
      <c r="Q304" s="10">
        <f t="shared" si="107"/>
        <v>-9550</v>
      </c>
      <c r="R304" s="40"/>
    </row>
    <row r="305" spans="1:18" ht="12">
      <c r="A305" s="6" t="s">
        <v>15</v>
      </c>
      <c r="B305" s="3"/>
      <c r="C305" s="35"/>
      <c r="D305" s="10">
        <f aca="true" t="shared" si="108" ref="D305:Q307">D115-C115</f>
        <v>7181</v>
      </c>
      <c r="E305" s="10">
        <f t="shared" si="108"/>
        <v>5962</v>
      </c>
      <c r="F305" s="10">
        <f t="shared" si="108"/>
        <v>1604</v>
      </c>
      <c r="G305" s="10">
        <f t="shared" si="108"/>
        <v>1560</v>
      </c>
      <c r="H305" s="10">
        <f t="shared" si="108"/>
        <v>1322</v>
      </c>
      <c r="I305" s="10">
        <f t="shared" si="108"/>
        <v>-2027</v>
      </c>
      <c r="J305" s="10">
        <f t="shared" si="108"/>
        <v>-2832</v>
      </c>
      <c r="K305" s="10">
        <f t="shared" si="108"/>
        <v>3253</v>
      </c>
      <c r="L305" s="10">
        <f t="shared" si="108"/>
        <v>3595</v>
      </c>
      <c r="M305" s="10">
        <f t="shared" si="108"/>
        <v>201</v>
      </c>
      <c r="N305" s="10">
        <f t="shared" si="108"/>
        <v>2351</v>
      </c>
      <c r="O305" s="10">
        <f t="shared" si="108"/>
        <v>1582</v>
      </c>
      <c r="P305" s="10">
        <f t="shared" si="108"/>
        <v>-5553</v>
      </c>
      <c r="Q305" s="10">
        <f t="shared" si="108"/>
        <v>-10994</v>
      </c>
      <c r="R305" s="40"/>
    </row>
    <row r="306" spans="1:18" ht="12">
      <c r="A306" s="6" t="s">
        <v>14</v>
      </c>
      <c r="B306" s="3"/>
      <c r="C306" s="35"/>
      <c r="D306" s="10">
        <f t="shared" si="108"/>
        <v>12159</v>
      </c>
      <c r="E306" s="10">
        <f t="shared" si="108"/>
        <v>17691</v>
      </c>
      <c r="F306" s="10">
        <f t="shared" si="108"/>
        <v>7570</v>
      </c>
      <c r="G306" s="10">
        <f t="shared" si="108"/>
        <v>2183</v>
      </c>
      <c r="H306" s="10">
        <f t="shared" si="108"/>
        <v>-4668</v>
      </c>
      <c r="I306" s="10">
        <f t="shared" si="108"/>
        <v>-10012</v>
      </c>
      <c r="J306" s="10">
        <f t="shared" si="108"/>
        <v>-10809</v>
      </c>
      <c r="K306" s="10">
        <f t="shared" si="108"/>
        <v>5387</v>
      </c>
      <c r="L306" s="10">
        <f t="shared" si="108"/>
        <v>-5484</v>
      </c>
      <c r="M306" s="10">
        <f t="shared" si="108"/>
        <v>-1883</v>
      </c>
      <c r="N306" s="10">
        <f t="shared" si="108"/>
        <v>2233</v>
      </c>
      <c r="O306" s="10">
        <f t="shared" si="108"/>
        <v>4385</v>
      </c>
      <c r="P306" s="10">
        <f t="shared" si="108"/>
        <v>-13796</v>
      </c>
      <c r="Q306" s="10">
        <f t="shared" si="108"/>
        <v>-28002</v>
      </c>
      <c r="R306" s="40"/>
    </row>
    <row r="307" spans="1:18" ht="12">
      <c r="A307" s="29" t="s">
        <v>0</v>
      </c>
      <c r="B307" s="15"/>
      <c r="C307" s="29"/>
      <c r="D307" s="15">
        <f t="shared" si="108"/>
        <v>36418</v>
      </c>
      <c r="E307" s="15">
        <f t="shared" si="108"/>
        <v>41110</v>
      </c>
      <c r="F307" s="15">
        <f t="shared" si="108"/>
        <v>18047</v>
      </c>
      <c r="G307" s="15">
        <f t="shared" si="108"/>
        <v>-2597</v>
      </c>
      <c r="H307" s="15">
        <f t="shared" si="108"/>
        <v>-13430</v>
      </c>
      <c r="I307" s="15">
        <f t="shared" si="108"/>
        <v>-31446</v>
      </c>
      <c r="J307" s="15">
        <f t="shared" si="108"/>
        <v>-21312</v>
      </c>
      <c r="K307" s="15">
        <f t="shared" si="108"/>
        <v>26532</v>
      </c>
      <c r="L307" s="15">
        <f t="shared" si="108"/>
        <v>-7827</v>
      </c>
      <c r="M307" s="15">
        <f t="shared" si="108"/>
        <v>-4660</v>
      </c>
      <c r="N307" s="15">
        <f t="shared" si="108"/>
        <v>9142</v>
      </c>
      <c r="O307" s="15">
        <f t="shared" si="108"/>
        <v>19555</v>
      </c>
      <c r="P307" s="15">
        <f t="shared" si="108"/>
        <v>-28535</v>
      </c>
      <c r="Q307" s="15">
        <f t="shared" si="108"/>
        <v>-48546</v>
      </c>
      <c r="R307" s="41"/>
    </row>
    <row r="309" ht="12">
      <c r="A309" s="7" t="s">
        <v>71</v>
      </c>
    </row>
    <row r="310" spans="1:18" ht="12">
      <c r="A310" s="13" t="s">
        <v>38</v>
      </c>
      <c r="B310" s="20"/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43"/>
    </row>
    <row r="311" spans="1:18" ht="12">
      <c r="A311" s="13"/>
      <c r="B311" s="20"/>
      <c r="C311" s="29">
        <v>2001</v>
      </c>
      <c r="D311" s="15">
        <v>2002</v>
      </c>
      <c r="E311" s="14">
        <v>2003</v>
      </c>
      <c r="F311" s="14">
        <v>2004</v>
      </c>
      <c r="G311" s="14">
        <v>2005</v>
      </c>
      <c r="H311" s="14">
        <v>2006</v>
      </c>
      <c r="I311" s="14">
        <v>2007</v>
      </c>
      <c r="J311" s="14">
        <v>2008</v>
      </c>
      <c r="K311" s="14">
        <v>2009</v>
      </c>
      <c r="L311" s="14">
        <v>2010</v>
      </c>
      <c r="M311" s="14">
        <v>2011</v>
      </c>
      <c r="N311" s="14">
        <v>2012</v>
      </c>
      <c r="O311" s="14">
        <v>2013</v>
      </c>
      <c r="P311" s="14">
        <v>2014</v>
      </c>
      <c r="Q311" s="14">
        <v>2015</v>
      </c>
      <c r="R311" s="12"/>
    </row>
    <row r="312" spans="1:18" ht="12">
      <c r="A312" s="6" t="s">
        <v>13</v>
      </c>
      <c r="B312" s="3"/>
      <c r="C312" s="22"/>
      <c r="D312" s="10"/>
      <c r="E312" s="10"/>
      <c r="F312" s="10"/>
      <c r="G312" s="10"/>
      <c r="H312" s="10">
        <v>0</v>
      </c>
      <c r="I312" s="10">
        <f>I283</f>
        <v>-24325</v>
      </c>
      <c r="J312" s="10">
        <f>I312+J283</f>
        <v>-39752</v>
      </c>
      <c r="K312" s="10">
        <f aca="true" t="shared" si="109" ref="K312:Q313">J312+K283</f>
        <v>-22515</v>
      </c>
      <c r="L312" s="10">
        <f t="shared" si="109"/>
        <v>-31191</v>
      </c>
      <c r="M312" s="10">
        <f t="shared" si="109"/>
        <v>-39222</v>
      </c>
      <c r="N312" s="10">
        <f t="shared" si="109"/>
        <v>-37166</v>
      </c>
      <c r="O312" s="10">
        <f t="shared" si="109"/>
        <v>-34058</v>
      </c>
      <c r="P312" s="10">
        <f t="shared" si="109"/>
        <v>-55134</v>
      </c>
      <c r="Q312" s="10">
        <f t="shared" si="109"/>
        <v>-76752</v>
      </c>
      <c r="R312" s="40"/>
    </row>
    <row r="313" spans="1:18" ht="12">
      <c r="A313" s="6" t="s">
        <v>15</v>
      </c>
      <c r="B313" s="3"/>
      <c r="C313" s="35"/>
      <c r="D313" s="10"/>
      <c r="E313" s="10"/>
      <c r="F313" s="10"/>
      <c r="G313" s="10"/>
      <c r="H313" s="10">
        <v>0</v>
      </c>
      <c r="I313" s="10">
        <f>I284</f>
        <v>-2041</v>
      </c>
      <c r="J313" s="10">
        <f>I313+J284</f>
        <v>-6379</v>
      </c>
      <c r="K313" s="10">
        <f t="shared" si="109"/>
        <v>-3451</v>
      </c>
      <c r="L313" s="10">
        <f t="shared" si="109"/>
        <v>-212</v>
      </c>
      <c r="M313" s="10">
        <f t="shared" si="109"/>
        <v>-852</v>
      </c>
      <c r="N313" s="10">
        <f t="shared" si="109"/>
        <v>1682</v>
      </c>
      <c r="O313" s="10">
        <f t="shared" si="109"/>
        <v>1947</v>
      </c>
      <c r="P313" s="10">
        <f t="shared" si="109"/>
        <v>-4662</v>
      </c>
      <c r="Q313" s="10">
        <f t="shared" si="109"/>
        <v>-17402</v>
      </c>
      <c r="R313" s="40"/>
    </row>
    <row r="314" spans="1:18" ht="12">
      <c r="A314" s="6" t="s">
        <v>14</v>
      </c>
      <c r="B314" s="3"/>
      <c r="C314" s="35"/>
      <c r="D314" s="10"/>
      <c r="E314" s="10"/>
      <c r="F314" s="10"/>
      <c r="G314" s="10"/>
      <c r="H314" s="10">
        <v>0</v>
      </c>
      <c r="I314" s="10">
        <f>I285</f>
        <v>-10791</v>
      </c>
      <c r="J314" s="10">
        <f aca="true" t="shared" si="110" ref="J314:Q315">I314+J285</f>
        <v>-25079</v>
      </c>
      <c r="K314" s="10">
        <f t="shared" si="110"/>
        <v>-19909</v>
      </c>
      <c r="L314" s="10">
        <f t="shared" si="110"/>
        <v>-29150</v>
      </c>
      <c r="M314" s="10">
        <f t="shared" si="110"/>
        <v>-33926</v>
      </c>
      <c r="N314" s="10">
        <f t="shared" si="110"/>
        <v>-32519</v>
      </c>
      <c r="O314" s="10">
        <f t="shared" si="110"/>
        <v>-34609</v>
      </c>
      <c r="P314" s="10">
        <f t="shared" si="110"/>
        <v>-53607</v>
      </c>
      <c r="Q314" s="10">
        <f t="shared" si="110"/>
        <v>-89728</v>
      </c>
      <c r="R314" s="40"/>
    </row>
    <row r="315" spans="1:18" ht="12">
      <c r="A315" s="29" t="s">
        <v>0</v>
      </c>
      <c r="B315" s="15"/>
      <c r="C315" s="29"/>
      <c r="D315" s="15"/>
      <c r="E315" s="15"/>
      <c r="F315" s="15"/>
      <c r="G315" s="15"/>
      <c r="H315" s="15">
        <v>0</v>
      </c>
      <c r="I315" s="15">
        <f>I286</f>
        <v>-37157</v>
      </c>
      <c r="J315" s="15">
        <f t="shared" si="110"/>
        <v>-71210</v>
      </c>
      <c r="K315" s="15">
        <f t="shared" si="110"/>
        <v>-45875</v>
      </c>
      <c r="L315" s="15">
        <f t="shared" si="110"/>
        <v>-60553</v>
      </c>
      <c r="M315" s="15">
        <f t="shared" si="110"/>
        <v>-74000</v>
      </c>
      <c r="N315" s="15">
        <f t="shared" si="110"/>
        <v>-68003</v>
      </c>
      <c r="O315" s="15">
        <f t="shared" si="110"/>
        <v>-66720</v>
      </c>
      <c r="P315" s="15">
        <f t="shared" si="110"/>
        <v>-113403</v>
      </c>
      <c r="Q315" s="15">
        <f t="shared" si="110"/>
        <v>-183882</v>
      </c>
      <c r="R315" s="41"/>
    </row>
    <row r="316" spans="1:18" ht="12">
      <c r="A316" s="13"/>
      <c r="B316" s="20"/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42"/>
    </row>
    <row r="317" spans="1:18" ht="12">
      <c r="A317" s="13" t="s">
        <v>40</v>
      </c>
      <c r="B317" s="20"/>
      <c r="C317" s="1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43"/>
    </row>
    <row r="318" spans="1:18" ht="12">
      <c r="A318" s="13"/>
      <c r="B318" s="20"/>
      <c r="C318" s="29">
        <v>2001</v>
      </c>
      <c r="D318" s="15">
        <v>2002</v>
      </c>
      <c r="E318" s="14">
        <v>2003</v>
      </c>
      <c r="F318" s="14">
        <v>2004</v>
      </c>
      <c r="G318" s="14">
        <v>2005</v>
      </c>
      <c r="H318" s="14">
        <v>2006</v>
      </c>
      <c r="I318" s="14">
        <v>2007</v>
      </c>
      <c r="J318" s="14">
        <v>2008</v>
      </c>
      <c r="K318" s="14">
        <v>2009</v>
      </c>
      <c r="L318" s="14">
        <v>2010</v>
      </c>
      <c r="M318" s="14">
        <v>2011</v>
      </c>
      <c r="N318" s="14">
        <v>2012</v>
      </c>
      <c r="O318" s="14">
        <v>2013</v>
      </c>
      <c r="P318" s="14">
        <v>2014</v>
      </c>
      <c r="Q318" s="14">
        <v>2015</v>
      </c>
      <c r="R318" s="12"/>
    </row>
    <row r="319" spans="1:18" ht="12">
      <c r="A319" s="6" t="s">
        <v>13</v>
      </c>
      <c r="B319" s="3"/>
      <c r="C319" s="22"/>
      <c r="D319" s="10"/>
      <c r="E319" s="10"/>
      <c r="F319" s="10"/>
      <c r="G319" s="10"/>
      <c r="H319" s="10">
        <v>0</v>
      </c>
      <c r="I319" s="10">
        <f>I290</f>
        <v>4843</v>
      </c>
      <c r="J319" s="10">
        <f>I319+J290</f>
        <v>26514</v>
      </c>
      <c r="K319" s="10">
        <f aca="true" t="shared" si="111" ref="K319:Q319">J319+K290</f>
        <v>45571</v>
      </c>
      <c r="L319" s="10">
        <f t="shared" si="111"/>
        <v>36584</v>
      </c>
      <c r="M319" s="10">
        <f t="shared" si="111"/>
        <v>27816</v>
      </c>
      <c r="N319" s="10">
        <f t="shared" si="111"/>
        <v>53261</v>
      </c>
      <c r="O319" s="10">
        <f t="shared" si="111"/>
        <v>43890</v>
      </c>
      <c r="P319" s="10">
        <f t="shared" si="111"/>
        <v>35300</v>
      </c>
      <c r="Q319" s="10">
        <f t="shared" si="111"/>
        <v>25927</v>
      </c>
      <c r="R319" s="40"/>
    </row>
    <row r="320" spans="1:18" ht="12">
      <c r="A320" s="6" t="s">
        <v>15</v>
      </c>
      <c r="B320" s="3"/>
      <c r="C320" s="35"/>
      <c r="D320" s="10"/>
      <c r="E320" s="10"/>
      <c r="F320" s="10"/>
      <c r="G320" s="10"/>
      <c r="H320" s="10">
        <v>0</v>
      </c>
      <c r="I320" s="10">
        <f>I291</f>
        <v>753</v>
      </c>
      <c r="J320" s="10">
        <f aca="true" t="shared" si="112" ref="J320:Q322">I320+J291</f>
        <v>220</v>
      </c>
      <c r="K320" s="10">
        <f t="shared" si="112"/>
        <v>2770</v>
      </c>
      <c r="L320" s="10">
        <f t="shared" si="112"/>
        <v>3953</v>
      </c>
      <c r="M320" s="10">
        <f t="shared" si="112"/>
        <v>4389</v>
      </c>
      <c r="N320" s="10">
        <f t="shared" si="112"/>
        <v>5142</v>
      </c>
      <c r="O320" s="10">
        <f t="shared" si="112"/>
        <v>4914</v>
      </c>
      <c r="P320" s="10">
        <f t="shared" si="112"/>
        <v>3033</v>
      </c>
      <c r="Q320" s="10">
        <f t="shared" si="112"/>
        <v>3173</v>
      </c>
      <c r="R320" s="40"/>
    </row>
    <row r="321" spans="1:18" ht="12">
      <c r="A321" s="6" t="s">
        <v>14</v>
      </c>
      <c r="B321" s="3"/>
      <c r="C321" s="35"/>
      <c r="D321" s="10"/>
      <c r="E321" s="10"/>
      <c r="F321" s="10"/>
      <c r="G321" s="10"/>
      <c r="H321" s="10">
        <v>0</v>
      </c>
      <c r="I321" s="10">
        <f>I292</f>
        <v>8399</v>
      </c>
      <c r="J321" s="10">
        <f t="shared" si="112"/>
        <v>12974</v>
      </c>
      <c r="K321" s="10">
        <f t="shared" si="112"/>
        <v>24627</v>
      </c>
      <c r="L321" s="10">
        <f t="shared" si="112"/>
        <v>25100</v>
      </c>
      <c r="M321" s="10">
        <f t="shared" si="112"/>
        <v>17790</v>
      </c>
      <c r="N321" s="10">
        <f t="shared" si="112"/>
        <v>32473</v>
      </c>
      <c r="O321" s="10">
        <f t="shared" si="112"/>
        <v>21923</v>
      </c>
      <c r="P321" s="10">
        <f t="shared" si="112"/>
        <v>7875</v>
      </c>
      <c r="Q321" s="10">
        <f t="shared" si="112"/>
        <v>-368</v>
      </c>
      <c r="R321" s="40"/>
    </row>
    <row r="322" spans="1:18" ht="12">
      <c r="A322" s="29" t="s">
        <v>0</v>
      </c>
      <c r="B322" s="15"/>
      <c r="C322" s="29"/>
      <c r="D322" s="15"/>
      <c r="E322" s="15"/>
      <c r="F322" s="15"/>
      <c r="G322" s="15"/>
      <c r="H322" s="15">
        <v>0</v>
      </c>
      <c r="I322" s="15">
        <f>I293</f>
        <v>13995</v>
      </c>
      <c r="J322" s="15">
        <f t="shared" si="112"/>
        <v>39708</v>
      </c>
      <c r="K322" s="15">
        <f t="shared" si="112"/>
        <v>72968</v>
      </c>
      <c r="L322" s="15">
        <f t="shared" si="112"/>
        <v>65637</v>
      </c>
      <c r="M322" s="15">
        <f t="shared" si="112"/>
        <v>49995</v>
      </c>
      <c r="N322" s="15">
        <f t="shared" si="112"/>
        <v>90876</v>
      </c>
      <c r="O322" s="15">
        <f t="shared" si="112"/>
        <v>70727</v>
      </c>
      <c r="P322" s="15">
        <f t="shared" si="112"/>
        <v>46208</v>
      </c>
      <c r="Q322" s="15">
        <f t="shared" si="112"/>
        <v>28732</v>
      </c>
      <c r="R322" s="41"/>
    </row>
    <row r="323" spans="1:18" ht="12">
      <c r="A323" s="13"/>
      <c r="B323" s="20"/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42"/>
    </row>
    <row r="324" spans="1:18" ht="12">
      <c r="A324" s="13" t="s">
        <v>29</v>
      </c>
      <c r="B324" s="20"/>
      <c r="C324" s="47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43"/>
    </row>
    <row r="325" spans="1:18" ht="12">
      <c r="A325" s="13"/>
      <c r="B325" s="20"/>
      <c r="C325" s="29">
        <v>2001</v>
      </c>
      <c r="D325" s="15">
        <v>2002</v>
      </c>
      <c r="E325" s="14">
        <v>2003</v>
      </c>
      <c r="F325" s="14">
        <v>2004</v>
      </c>
      <c r="G325" s="14">
        <v>2005</v>
      </c>
      <c r="H325" s="14">
        <v>2006</v>
      </c>
      <c r="I325" s="14">
        <v>2007</v>
      </c>
      <c r="J325" s="14">
        <v>2008</v>
      </c>
      <c r="K325" s="14">
        <v>2009</v>
      </c>
      <c r="L325" s="14">
        <v>2010</v>
      </c>
      <c r="M325" s="14">
        <v>2011</v>
      </c>
      <c r="N325" s="14">
        <v>2012</v>
      </c>
      <c r="O325" s="14">
        <v>2013</v>
      </c>
      <c r="P325" s="14">
        <v>2014</v>
      </c>
      <c r="Q325" s="14">
        <v>2015</v>
      </c>
      <c r="R325" s="12"/>
    </row>
    <row r="326" spans="1:18" ht="12">
      <c r="A326" s="6" t="s">
        <v>13</v>
      </c>
      <c r="B326" s="3"/>
      <c r="C326" s="22"/>
      <c r="D326" s="10"/>
      <c r="E326" s="10"/>
      <c r="F326" s="10"/>
      <c r="G326" s="10"/>
      <c r="H326" s="10">
        <v>0</v>
      </c>
      <c r="I326" s="10">
        <f>I297</f>
        <v>-19482</v>
      </c>
      <c r="J326" s="10">
        <f>I326+J297</f>
        <v>-13238</v>
      </c>
      <c r="K326" s="10">
        <f aca="true" t="shared" si="113" ref="K326:Q326">J326+K297</f>
        <v>23056</v>
      </c>
      <c r="L326" s="10">
        <f t="shared" si="113"/>
        <v>5393</v>
      </c>
      <c r="M326" s="10">
        <f t="shared" si="113"/>
        <v>-11406</v>
      </c>
      <c r="N326" s="10">
        <f t="shared" si="113"/>
        <v>16095</v>
      </c>
      <c r="O326" s="10">
        <f t="shared" si="113"/>
        <v>9832</v>
      </c>
      <c r="P326" s="10">
        <f t="shared" si="113"/>
        <v>-19834</v>
      </c>
      <c r="Q326" s="10">
        <f t="shared" si="113"/>
        <v>-50825</v>
      </c>
      <c r="R326" s="40"/>
    </row>
    <row r="327" spans="1:18" ht="12">
      <c r="A327" s="6" t="s">
        <v>15</v>
      </c>
      <c r="B327" s="3"/>
      <c r="C327" s="35"/>
      <c r="D327" s="10"/>
      <c r="E327" s="10"/>
      <c r="F327" s="10"/>
      <c r="G327" s="10"/>
      <c r="H327" s="10">
        <v>0</v>
      </c>
      <c r="I327" s="10">
        <f>I298</f>
        <v>-1288</v>
      </c>
      <c r="J327" s="10">
        <f aca="true" t="shared" si="114" ref="J327:Q329">I327+J298</f>
        <v>-6159</v>
      </c>
      <c r="K327" s="10">
        <f t="shared" si="114"/>
        <v>-681</v>
      </c>
      <c r="L327" s="10">
        <f t="shared" si="114"/>
        <v>3741</v>
      </c>
      <c r="M327" s="10">
        <f t="shared" si="114"/>
        <v>3537</v>
      </c>
      <c r="N327" s="10">
        <f t="shared" si="114"/>
        <v>6824</v>
      </c>
      <c r="O327" s="10">
        <f t="shared" si="114"/>
        <v>6861</v>
      </c>
      <c r="P327" s="10">
        <f t="shared" si="114"/>
        <v>-1629</v>
      </c>
      <c r="Q327" s="10">
        <f t="shared" si="114"/>
        <v>-14229</v>
      </c>
      <c r="R327" s="40"/>
    </row>
    <row r="328" spans="1:18" ht="12">
      <c r="A328" s="6" t="s">
        <v>14</v>
      </c>
      <c r="B328" s="3"/>
      <c r="C328" s="35"/>
      <c r="D328" s="10"/>
      <c r="E328" s="10"/>
      <c r="F328" s="10"/>
      <c r="G328" s="10"/>
      <c r="H328" s="10">
        <v>0</v>
      </c>
      <c r="I328" s="10">
        <f>I299</f>
        <v>-2392</v>
      </c>
      <c r="J328" s="10">
        <f t="shared" si="114"/>
        <v>-12105</v>
      </c>
      <c r="K328" s="10">
        <f t="shared" si="114"/>
        <v>4718</v>
      </c>
      <c r="L328" s="10">
        <f t="shared" si="114"/>
        <v>-4050</v>
      </c>
      <c r="M328" s="10">
        <f t="shared" si="114"/>
        <v>-16136</v>
      </c>
      <c r="N328" s="10">
        <f t="shared" si="114"/>
        <v>-46</v>
      </c>
      <c r="O328" s="10">
        <f t="shared" si="114"/>
        <v>-12686</v>
      </c>
      <c r="P328" s="10">
        <f t="shared" si="114"/>
        <v>-45732</v>
      </c>
      <c r="Q328" s="10">
        <f t="shared" si="114"/>
        <v>-90096</v>
      </c>
      <c r="R328" s="40"/>
    </row>
    <row r="329" spans="1:18" ht="12">
      <c r="A329" s="29" t="s">
        <v>0</v>
      </c>
      <c r="B329" s="15"/>
      <c r="C329" s="29"/>
      <c r="D329" s="15"/>
      <c r="E329" s="15"/>
      <c r="F329" s="15"/>
      <c r="G329" s="15"/>
      <c r="H329" s="15">
        <v>0</v>
      </c>
      <c r="I329" s="15">
        <f>I300</f>
        <v>-23162</v>
      </c>
      <c r="J329" s="15">
        <f t="shared" si="114"/>
        <v>-31502</v>
      </c>
      <c r="K329" s="15">
        <f t="shared" si="114"/>
        <v>27093</v>
      </c>
      <c r="L329" s="15">
        <f t="shared" si="114"/>
        <v>5084</v>
      </c>
      <c r="M329" s="15">
        <f t="shared" si="114"/>
        <v>-24005</v>
      </c>
      <c r="N329" s="15">
        <f t="shared" si="114"/>
        <v>22873</v>
      </c>
      <c r="O329" s="15">
        <f t="shared" si="114"/>
        <v>4007</v>
      </c>
      <c r="P329" s="15">
        <f t="shared" si="114"/>
        <v>-67195</v>
      </c>
      <c r="Q329" s="15">
        <f t="shared" si="114"/>
        <v>-155150</v>
      </c>
      <c r="R329" s="41"/>
    </row>
    <row r="331" spans="1:18" ht="12">
      <c r="A331" s="13" t="s">
        <v>1</v>
      </c>
      <c r="B331" s="20"/>
      <c r="C331" s="47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43"/>
    </row>
    <row r="332" spans="1:18" ht="12">
      <c r="A332" s="13"/>
      <c r="B332" s="20"/>
      <c r="C332" s="29">
        <v>2001</v>
      </c>
      <c r="D332" s="15">
        <v>2002</v>
      </c>
      <c r="E332" s="14">
        <v>2003</v>
      </c>
      <c r="F332" s="14">
        <v>2004</v>
      </c>
      <c r="G332" s="14">
        <v>2005</v>
      </c>
      <c r="H332" s="14">
        <v>2006</v>
      </c>
      <c r="I332" s="14">
        <v>2007</v>
      </c>
      <c r="J332" s="14">
        <v>2008</v>
      </c>
      <c r="K332" s="14">
        <v>2009</v>
      </c>
      <c r="L332" s="14">
        <v>2010</v>
      </c>
      <c r="M332" s="14">
        <v>2011</v>
      </c>
      <c r="N332" s="14">
        <v>2012</v>
      </c>
      <c r="O332" s="14">
        <v>2013</v>
      </c>
      <c r="P332" s="14">
        <v>2014</v>
      </c>
      <c r="Q332" s="14">
        <v>2015</v>
      </c>
      <c r="R332" s="12"/>
    </row>
    <row r="333" spans="1:18" ht="12">
      <c r="A333" s="6" t="s">
        <v>13</v>
      </c>
      <c r="B333" s="3"/>
      <c r="C333" s="22"/>
      <c r="D333" s="10"/>
      <c r="E333" s="10"/>
      <c r="F333" s="10"/>
      <c r="G333" s="10"/>
      <c r="H333" s="10">
        <v>0</v>
      </c>
      <c r="I333" s="10">
        <f>I304</f>
        <v>-19407</v>
      </c>
      <c r="J333" s="10">
        <f aca="true" t="shared" si="115" ref="J333:Q336">I333+J304</f>
        <v>-27078</v>
      </c>
      <c r="K333" s="10">
        <f t="shared" si="115"/>
        <v>-9186</v>
      </c>
      <c r="L333" s="10">
        <f t="shared" si="115"/>
        <v>-15124</v>
      </c>
      <c r="M333" s="10">
        <f t="shared" si="115"/>
        <v>-18102</v>
      </c>
      <c r="N333" s="10">
        <f t="shared" si="115"/>
        <v>-13544</v>
      </c>
      <c r="O333" s="10">
        <f t="shared" si="115"/>
        <v>44</v>
      </c>
      <c r="P333" s="10">
        <f t="shared" si="115"/>
        <v>-9142</v>
      </c>
      <c r="Q333" s="10">
        <f t="shared" si="115"/>
        <v>-18692</v>
      </c>
      <c r="R333" s="40"/>
    </row>
    <row r="334" spans="1:18" ht="12">
      <c r="A334" s="6" t="s">
        <v>15</v>
      </c>
      <c r="B334" s="3"/>
      <c r="C334" s="35"/>
      <c r="D334" s="10"/>
      <c r="E334" s="10"/>
      <c r="F334" s="10"/>
      <c r="G334" s="10"/>
      <c r="H334" s="10">
        <v>0</v>
      </c>
      <c r="I334" s="10">
        <f>I305</f>
        <v>-2027</v>
      </c>
      <c r="J334" s="10">
        <f t="shared" si="115"/>
        <v>-4859</v>
      </c>
      <c r="K334" s="10">
        <f t="shared" si="115"/>
        <v>-1606</v>
      </c>
      <c r="L334" s="10">
        <f t="shared" si="115"/>
        <v>1989</v>
      </c>
      <c r="M334" s="10">
        <f t="shared" si="115"/>
        <v>2190</v>
      </c>
      <c r="N334" s="10">
        <f t="shared" si="115"/>
        <v>4541</v>
      </c>
      <c r="O334" s="10">
        <f t="shared" si="115"/>
        <v>6123</v>
      </c>
      <c r="P334" s="10">
        <f t="shared" si="115"/>
        <v>570</v>
      </c>
      <c r="Q334" s="10">
        <f t="shared" si="115"/>
        <v>-10424</v>
      </c>
      <c r="R334" s="40"/>
    </row>
    <row r="335" spans="1:18" ht="12">
      <c r="A335" s="6" t="s">
        <v>14</v>
      </c>
      <c r="B335" s="3"/>
      <c r="C335" s="35"/>
      <c r="D335" s="10"/>
      <c r="E335" s="10"/>
      <c r="F335" s="10"/>
      <c r="G335" s="10"/>
      <c r="H335" s="10">
        <v>0</v>
      </c>
      <c r="I335" s="10">
        <f>I306</f>
        <v>-10012</v>
      </c>
      <c r="J335" s="10">
        <f t="shared" si="115"/>
        <v>-20821</v>
      </c>
      <c r="K335" s="10">
        <f t="shared" si="115"/>
        <v>-15434</v>
      </c>
      <c r="L335" s="10">
        <f t="shared" si="115"/>
        <v>-20918</v>
      </c>
      <c r="M335" s="10">
        <f t="shared" si="115"/>
        <v>-22801</v>
      </c>
      <c r="N335" s="10">
        <f t="shared" si="115"/>
        <v>-20568</v>
      </c>
      <c r="O335" s="10">
        <f t="shared" si="115"/>
        <v>-16183</v>
      </c>
      <c r="P335" s="10">
        <f t="shared" si="115"/>
        <v>-29979</v>
      </c>
      <c r="Q335" s="10">
        <f t="shared" si="115"/>
        <v>-57981</v>
      </c>
      <c r="R335" s="40"/>
    </row>
    <row r="336" spans="1:18" ht="12">
      <c r="A336" s="29" t="s">
        <v>0</v>
      </c>
      <c r="B336" s="15"/>
      <c r="C336" s="29"/>
      <c r="D336" s="15"/>
      <c r="E336" s="15"/>
      <c r="F336" s="15"/>
      <c r="G336" s="15"/>
      <c r="H336" s="15">
        <v>0</v>
      </c>
      <c r="I336" s="15">
        <f>I307</f>
        <v>-31446</v>
      </c>
      <c r="J336" s="15">
        <f t="shared" si="115"/>
        <v>-52758</v>
      </c>
      <c r="K336" s="15">
        <f t="shared" si="115"/>
        <v>-26226</v>
      </c>
      <c r="L336" s="15">
        <f t="shared" si="115"/>
        <v>-34053</v>
      </c>
      <c r="M336" s="15">
        <f t="shared" si="115"/>
        <v>-38713</v>
      </c>
      <c r="N336" s="15">
        <f t="shared" si="115"/>
        <v>-29571</v>
      </c>
      <c r="O336" s="15">
        <f t="shared" si="115"/>
        <v>-10016</v>
      </c>
      <c r="P336" s="15">
        <f t="shared" si="115"/>
        <v>-38551</v>
      </c>
      <c r="Q336" s="15">
        <f t="shared" si="115"/>
        <v>-87097</v>
      </c>
      <c r="R336" s="41"/>
    </row>
    <row r="338" ht="12">
      <c r="A338" s="7" t="s">
        <v>59</v>
      </c>
    </row>
    <row r="339" spans="1:18" ht="12">
      <c r="A339" s="13" t="s">
        <v>38</v>
      </c>
      <c r="B339" s="20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43"/>
    </row>
    <row r="340" spans="1:18" ht="12">
      <c r="A340" s="13"/>
      <c r="B340" s="20"/>
      <c r="C340" s="29">
        <v>2001</v>
      </c>
      <c r="D340" s="15">
        <v>2002</v>
      </c>
      <c r="E340" s="14">
        <v>2003</v>
      </c>
      <c r="F340" s="14">
        <v>2004</v>
      </c>
      <c r="G340" s="14">
        <v>2005</v>
      </c>
      <c r="H340" s="14">
        <v>2006</v>
      </c>
      <c r="I340" s="14">
        <v>2007</v>
      </c>
      <c r="J340" s="14">
        <v>2008</v>
      </c>
      <c r="K340" s="14">
        <v>2009</v>
      </c>
      <c r="L340" s="14">
        <v>2010</v>
      </c>
      <c r="M340" s="14">
        <v>2011</v>
      </c>
      <c r="N340" s="14">
        <v>2012</v>
      </c>
      <c r="O340" s="14">
        <v>2013</v>
      </c>
      <c r="P340" s="14">
        <v>2014</v>
      </c>
      <c r="Q340" s="14">
        <v>2015</v>
      </c>
      <c r="R340" s="12"/>
    </row>
    <row r="341" spans="1:18" ht="12">
      <c r="A341" s="6" t="s">
        <v>13</v>
      </c>
      <c r="B341" s="3"/>
      <c r="C341" s="2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>
        <v>0</v>
      </c>
      <c r="O341" s="10">
        <f>O283</f>
        <v>3108</v>
      </c>
      <c r="P341" s="10">
        <f aca="true" t="shared" si="116" ref="P341:Q344">O341+P283</f>
        <v>-17968</v>
      </c>
      <c r="Q341" s="10">
        <f t="shared" si="116"/>
        <v>-39586</v>
      </c>
      <c r="R341" s="40"/>
    </row>
    <row r="342" spans="1:18" ht="12">
      <c r="A342" s="6" t="s">
        <v>15</v>
      </c>
      <c r="B342" s="3"/>
      <c r="C342" s="3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>
        <v>0</v>
      </c>
      <c r="O342" s="10">
        <f>O284</f>
        <v>265</v>
      </c>
      <c r="P342" s="10">
        <f t="shared" si="116"/>
        <v>-6344</v>
      </c>
      <c r="Q342" s="10">
        <f t="shared" si="116"/>
        <v>-19084</v>
      </c>
      <c r="R342" s="40"/>
    </row>
    <row r="343" spans="1:18" ht="12">
      <c r="A343" s="6" t="s">
        <v>14</v>
      </c>
      <c r="B343" s="3"/>
      <c r="C343" s="3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>
        <v>0</v>
      </c>
      <c r="O343" s="10">
        <f>O285</f>
        <v>-2090</v>
      </c>
      <c r="P343" s="10">
        <f t="shared" si="116"/>
        <v>-21088</v>
      </c>
      <c r="Q343" s="10">
        <f t="shared" si="116"/>
        <v>-57209</v>
      </c>
      <c r="R343" s="40"/>
    </row>
    <row r="344" spans="1:18" ht="12">
      <c r="A344" s="29" t="s">
        <v>0</v>
      </c>
      <c r="B344" s="15"/>
      <c r="C344" s="2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>
        <v>0</v>
      </c>
      <c r="O344" s="15">
        <f>O286</f>
        <v>1283</v>
      </c>
      <c r="P344" s="15">
        <f t="shared" si="116"/>
        <v>-45400</v>
      </c>
      <c r="Q344" s="15">
        <f t="shared" si="116"/>
        <v>-115879</v>
      </c>
      <c r="R344" s="41"/>
    </row>
    <row r="345" spans="1:18" ht="12">
      <c r="A345" s="13"/>
      <c r="B345" s="20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42"/>
    </row>
    <row r="346" spans="1:18" ht="12">
      <c r="A346" s="13" t="s">
        <v>40</v>
      </c>
      <c r="B346" s="20"/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43"/>
    </row>
    <row r="347" spans="1:18" ht="12">
      <c r="A347" s="13"/>
      <c r="B347" s="20"/>
      <c r="C347" s="29">
        <v>2001</v>
      </c>
      <c r="D347" s="15">
        <v>2002</v>
      </c>
      <c r="E347" s="14">
        <v>2003</v>
      </c>
      <c r="F347" s="14">
        <v>2004</v>
      </c>
      <c r="G347" s="14">
        <v>2005</v>
      </c>
      <c r="H347" s="14">
        <v>2006</v>
      </c>
      <c r="I347" s="14">
        <v>2007</v>
      </c>
      <c r="J347" s="14">
        <v>2008</v>
      </c>
      <c r="K347" s="14">
        <v>2009</v>
      </c>
      <c r="L347" s="14">
        <v>2010</v>
      </c>
      <c r="M347" s="14">
        <v>2011</v>
      </c>
      <c r="N347" s="14">
        <v>2012</v>
      </c>
      <c r="O347" s="14">
        <v>2013</v>
      </c>
      <c r="P347" s="14">
        <v>2014</v>
      </c>
      <c r="Q347" s="14">
        <v>2015</v>
      </c>
      <c r="R347" s="12"/>
    </row>
    <row r="348" spans="1:18" ht="12">
      <c r="A348" s="6" t="s">
        <v>13</v>
      </c>
      <c r="B348" s="3"/>
      <c r="C348" s="2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>
        <v>0</v>
      </c>
      <c r="O348" s="10">
        <f>O290</f>
        <v>-9371</v>
      </c>
      <c r="P348" s="10">
        <f aca="true" t="shared" si="117" ref="P348:Q351">O348+P290</f>
        <v>-17961</v>
      </c>
      <c r="Q348" s="10">
        <f t="shared" si="117"/>
        <v>-27334</v>
      </c>
      <c r="R348" s="40"/>
    </row>
    <row r="349" spans="1:18" ht="12">
      <c r="A349" s="6" t="s">
        <v>15</v>
      </c>
      <c r="B349" s="3"/>
      <c r="C349" s="3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>
        <v>0</v>
      </c>
      <c r="O349" s="10">
        <f>O291</f>
        <v>-228</v>
      </c>
      <c r="P349" s="10">
        <f t="shared" si="117"/>
        <v>-2109</v>
      </c>
      <c r="Q349" s="10">
        <f t="shared" si="117"/>
        <v>-1969</v>
      </c>
      <c r="R349" s="40"/>
    </row>
    <row r="350" spans="1:18" ht="12">
      <c r="A350" s="6" t="s">
        <v>14</v>
      </c>
      <c r="B350" s="3"/>
      <c r="C350" s="3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>
        <v>0</v>
      </c>
      <c r="O350" s="10">
        <f>O292</f>
        <v>-10550</v>
      </c>
      <c r="P350" s="10">
        <f t="shared" si="117"/>
        <v>-24598</v>
      </c>
      <c r="Q350" s="10">
        <f t="shared" si="117"/>
        <v>-32841</v>
      </c>
      <c r="R350" s="40"/>
    </row>
    <row r="351" spans="1:18" ht="12">
      <c r="A351" s="29" t="s">
        <v>0</v>
      </c>
      <c r="B351" s="15"/>
      <c r="C351" s="2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>
        <v>0</v>
      </c>
      <c r="O351" s="15">
        <f>O293</f>
        <v>-20149</v>
      </c>
      <c r="P351" s="15">
        <f t="shared" si="117"/>
        <v>-44668</v>
      </c>
      <c r="Q351" s="15">
        <f t="shared" si="117"/>
        <v>-62144</v>
      </c>
      <c r="R351" s="41"/>
    </row>
    <row r="352" spans="1:18" ht="12">
      <c r="A352" s="13"/>
      <c r="B352" s="20"/>
      <c r="C352" s="1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42"/>
    </row>
    <row r="353" spans="1:18" ht="12">
      <c r="A353" s="13" t="s">
        <v>29</v>
      </c>
      <c r="B353" s="20"/>
      <c r="C353" s="47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43"/>
    </row>
    <row r="354" spans="1:18" ht="12">
      <c r="A354" s="13"/>
      <c r="B354" s="20"/>
      <c r="C354" s="29">
        <v>2001</v>
      </c>
      <c r="D354" s="15">
        <v>2002</v>
      </c>
      <c r="E354" s="14">
        <v>2003</v>
      </c>
      <c r="F354" s="14">
        <v>2004</v>
      </c>
      <c r="G354" s="14">
        <v>2005</v>
      </c>
      <c r="H354" s="14">
        <v>2006</v>
      </c>
      <c r="I354" s="14">
        <v>2007</v>
      </c>
      <c r="J354" s="14">
        <v>2008</v>
      </c>
      <c r="K354" s="14">
        <v>2009</v>
      </c>
      <c r="L354" s="14">
        <v>2010</v>
      </c>
      <c r="M354" s="14">
        <v>2011</v>
      </c>
      <c r="N354" s="14">
        <v>2012</v>
      </c>
      <c r="O354" s="14">
        <v>2013</v>
      </c>
      <c r="P354" s="14">
        <v>2014</v>
      </c>
      <c r="Q354" s="14">
        <v>2015</v>
      </c>
      <c r="R354" s="12"/>
    </row>
    <row r="355" spans="1:18" ht="12">
      <c r="A355" s="6" t="s">
        <v>13</v>
      </c>
      <c r="B355" s="3"/>
      <c r="C355" s="2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>
        <v>0</v>
      </c>
      <c r="O355" s="10">
        <f>O297</f>
        <v>-6263</v>
      </c>
      <c r="P355" s="10">
        <f aca="true" t="shared" si="118" ref="P355:Q358">O355+P297</f>
        <v>-35929</v>
      </c>
      <c r="Q355" s="10">
        <f t="shared" si="118"/>
        <v>-66920</v>
      </c>
      <c r="R355" s="40"/>
    </row>
    <row r="356" spans="1:18" ht="12">
      <c r="A356" s="6" t="s">
        <v>15</v>
      </c>
      <c r="B356" s="3"/>
      <c r="C356" s="3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>
        <v>0</v>
      </c>
      <c r="O356" s="10">
        <f>O298</f>
        <v>37</v>
      </c>
      <c r="P356" s="10">
        <f t="shared" si="118"/>
        <v>-8453</v>
      </c>
      <c r="Q356" s="10">
        <f t="shared" si="118"/>
        <v>-21053</v>
      </c>
      <c r="R356" s="40"/>
    </row>
    <row r="357" spans="1:18" ht="12">
      <c r="A357" s="6" t="s">
        <v>14</v>
      </c>
      <c r="B357" s="3"/>
      <c r="C357" s="3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>
        <v>0</v>
      </c>
      <c r="O357" s="10">
        <f>O299</f>
        <v>-12640</v>
      </c>
      <c r="P357" s="10">
        <f t="shared" si="118"/>
        <v>-45686</v>
      </c>
      <c r="Q357" s="10">
        <f t="shared" si="118"/>
        <v>-90050</v>
      </c>
      <c r="R357" s="40"/>
    </row>
    <row r="358" spans="1:18" ht="12">
      <c r="A358" s="29" t="s">
        <v>0</v>
      </c>
      <c r="B358" s="15"/>
      <c r="C358" s="2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>
        <v>0</v>
      </c>
      <c r="O358" s="15">
        <f>O300</f>
        <v>-18866</v>
      </c>
      <c r="P358" s="15">
        <f t="shared" si="118"/>
        <v>-90068</v>
      </c>
      <c r="Q358" s="15">
        <f t="shared" si="118"/>
        <v>-178023</v>
      </c>
      <c r="R358" s="41"/>
    </row>
    <row r="360" spans="1:18" ht="12">
      <c r="A360" s="13" t="s">
        <v>1</v>
      </c>
      <c r="B360" s="20"/>
      <c r="C360" s="47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43"/>
    </row>
    <row r="361" spans="1:18" ht="12">
      <c r="A361" s="13"/>
      <c r="B361" s="20"/>
      <c r="C361" s="29">
        <v>2001</v>
      </c>
      <c r="D361" s="15">
        <v>2002</v>
      </c>
      <c r="E361" s="14">
        <v>2003</v>
      </c>
      <c r="F361" s="14">
        <v>2004</v>
      </c>
      <c r="G361" s="14">
        <v>2005</v>
      </c>
      <c r="H361" s="14">
        <v>2006</v>
      </c>
      <c r="I361" s="14">
        <v>2007</v>
      </c>
      <c r="J361" s="14">
        <v>2008</v>
      </c>
      <c r="K361" s="14">
        <v>2009</v>
      </c>
      <c r="L361" s="14">
        <v>2010</v>
      </c>
      <c r="M361" s="14">
        <v>2011</v>
      </c>
      <c r="N361" s="14">
        <v>2012</v>
      </c>
      <c r="O361" s="14">
        <v>2013</v>
      </c>
      <c r="P361" s="14">
        <v>2014</v>
      </c>
      <c r="Q361" s="14">
        <v>2015</v>
      </c>
      <c r="R361" s="12"/>
    </row>
    <row r="362" spans="1:18" ht="12">
      <c r="A362" s="6" t="s">
        <v>13</v>
      </c>
      <c r="B362" s="3"/>
      <c r="C362" s="2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>
        <v>0</v>
      </c>
      <c r="O362" s="10">
        <f>O304</f>
        <v>13588</v>
      </c>
      <c r="P362" s="10">
        <f aca="true" t="shared" si="119" ref="P362:Q365">O362+P304</f>
        <v>4402</v>
      </c>
      <c r="Q362" s="10">
        <f t="shared" si="119"/>
        <v>-5148</v>
      </c>
      <c r="R362" s="40"/>
    </row>
    <row r="363" spans="1:18" ht="12">
      <c r="A363" s="6" t="s">
        <v>15</v>
      </c>
      <c r="B363" s="3"/>
      <c r="C363" s="3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>
        <v>0</v>
      </c>
      <c r="O363" s="10">
        <f>O305</f>
        <v>1582</v>
      </c>
      <c r="P363" s="10">
        <f t="shared" si="119"/>
        <v>-3971</v>
      </c>
      <c r="Q363" s="10">
        <f t="shared" si="119"/>
        <v>-14965</v>
      </c>
      <c r="R363" s="40"/>
    </row>
    <row r="364" spans="1:18" ht="12">
      <c r="A364" s="6" t="s">
        <v>14</v>
      </c>
      <c r="B364" s="3"/>
      <c r="C364" s="3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>
        <v>0</v>
      </c>
      <c r="O364" s="10">
        <f>O306</f>
        <v>4385</v>
      </c>
      <c r="P364" s="10">
        <f t="shared" si="119"/>
        <v>-9411</v>
      </c>
      <c r="Q364" s="10">
        <f t="shared" si="119"/>
        <v>-37413</v>
      </c>
      <c r="R364" s="40"/>
    </row>
    <row r="365" spans="1:18" ht="12">
      <c r="A365" s="29" t="s">
        <v>0</v>
      </c>
      <c r="B365" s="15"/>
      <c r="C365" s="2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>
        <v>0</v>
      </c>
      <c r="O365" s="15">
        <f>O307</f>
        <v>19555</v>
      </c>
      <c r="P365" s="15">
        <f t="shared" si="119"/>
        <v>-8980</v>
      </c>
      <c r="Q365" s="15">
        <f t="shared" si="119"/>
        <v>-57526</v>
      </c>
      <c r="R365" s="41"/>
    </row>
    <row r="367" ht="12">
      <c r="A367" s="7" t="s">
        <v>45</v>
      </c>
    </row>
    <row r="368" spans="1:18" ht="12">
      <c r="A368" s="13" t="s">
        <v>44</v>
      </c>
      <c r="B368" s="20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43"/>
    </row>
    <row r="369" spans="1:18" ht="12">
      <c r="A369" s="13"/>
      <c r="B369" s="20"/>
      <c r="C369" s="29">
        <v>2001</v>
      </c>
      <c r="D369" s="15">
        <v>2002</v>
      </c>
      <c r="E369" s="14">
        <v>2003</v>
      </c>
      <c r="F369" s="14">
        <v>2004</v>
      </c>
      <c r="G369" s="14"/>
      <c r="H369" s="14">
        <v>2006</v>
      </c>
      <c r="I369" s="14">
        <v>2007</v>
      </c>
      <c r="J369" s="14">
        <v>2008</v>
      </c>
      <c r="K369" s="14">
        <v>2009</v>
      </c>
      <c r="L369" s="14">
        <v>2010</v>
      </c>
      <c r="M369" s="14">
        <v>2011</v>
      </c>
      <c r="N369" s="14">
        <v>2012</v>
      </c>
      <c r="O369" s="14">
        <v>2013</v>
      </c>
      <c r="P369" s="14">
        <v>2014</v>
      </c>
      <c r="Q369" s="14">
        <v>2015</v>
      </c>
      <c r="R369" s="12"/>
    </row>
    <row r="370" spans="1:18" ht="12">
      <c r="A370" s="6" t="s">
        <v>13</v>
      </c>
      <c r="B370" s="3"/>
      <c r="C370" s="22"/>
      <c r="D370" s="10"/>
      <c r="E370" s="10"/>
      <c r="F370" s="10"/>
      <c r="G370" s="6" t="s">
        <v>13</v>
      </c>
      <c r="H370" s="24">
        <f aca="true" t="shared" si="120" ref="H370:Q373">H312/$H93</f>
        <v>0</v>
      </c>
      <c r="I370" s="24">
        <f t="shared" si="120"/>
        <v>-0.07110431653624785</v>
      </c>
      <c r="J370" s="24">
        <f t="shared" si="120"/>
        <v>-0.11619892254671839</v>
      </c>
      <c r="K370" s="24">
        <f t="shared" si="120"/>
        <v>-0.06581351230477371</v>
      </c>
      <c r="L370" s="24">
        <f t="shared" si="120"/>
        <v>-0.09117429546072382</v>
      </c>
      <c r="M370" s="67">
        <f t="shared" si="120"/>
        <v>-0.11464968152866242</v>
      </c>
      <c r="N370" s="24">
        <f t="shared" si="120"/>
        <v>-0.10863979561710947</v>
      </c>
      <c r="O370" s="24">
        <f t="shared" si="120"/>
        <v>-0.09955481243952845</v>
      </c>
      <c r="P370" s="24">
        <f t="shared" si="120"/>
        <v>-0.16116198922546718</v>
      </c>
      <c r="Q370" s="24">
        <f t="shared" si="120"/>
        <v>-0.22435348418458767</v>
      </c>
      <c r="R370" s="40"/>
    </row>
    <row r="371" spans="1:18" ht="12">
      <c r="A371" s="6" t="s">
        <v>15</v>
      </c>
      <c r="B371" s="3"/>
      <c r="C371" s="35"/>
      <c r="D371" s="10"/>
      <c r="E371" s="10"/>
      <c r="F371" s="10"/>
      <c r="G371" s="6" t="s">
        <v>15</v>
      </c>
      <c r="H371" s="24">
        <f t="shared" si="120"/>
        <v>0</v>
      </c>
      <c r="I371" s="24">
        <f t="shared" si="120"/>
        <v>-0.022073933075209277</v>
      </c>
      <c r="J371" s="24">
        <f t="shared" si="120"/>
        <v>-0.06899050420713373</v>
      </c>
      <c r="K371" s="24">
        <f t="shared" si="120"/>
        <v>-0.037323440981159826</v>
      </c>
      <c r="L371" s="24">
        <f t="shared" si="120"/>
        <v>-0.0022928338128095868</v>
      </c>
      <c r="M371" s="67">
        <f t="shared" si="120"/>
        <v>-0.009214596266574376</v>
      </c>
      <c r="N371" s="24">
        <f t="shared" si="120"/>
        <v>0.01819125694880059</v>
      </c>
      <c r="O371" s="24">
        <f t="shared" si="120"/>
        <v>0.021057299214812572</v>
      </c>
      <c r="P371" s="24">
        <f t="shared" si="120"/>
        <v>-0.05042071337414289</v>
      </c>
      <c r="Q371" s="24">
        <f t="shared" si="120"/>
        <v>-0.18820704721939824</v>
      </c>
      <c r="R371" s="40"/>
    </row>
    <row r="372" spans="1:18" ht="12">
      <c r="A372" s="6" t="s">
        <v>14</v>
      </c>
      <c r="B372" s="3"/>
      <c r="C372" s="35"/>
      <c r="D372" s="10"/>
      <c r="E372" s="10"/>
      <c r="F372" s="10"/>
      <c r="G372" s="6" t="s">
        <v>14</v>
      </c>
      <c r="H372" s="24">
        <f t="shared" si="120"/>
        <v>0</v>
      </c>
      <c r="I372" s="24">
        <f t="shared" si="120"/>
        <v>-0.03542818495804168</v>
      </c>
      <c r="J372" s="24">
        <f t="shared" si="120"/>
        <v>-0.0823374525588664</v>
      </c>
      <c r="K372" s="24">
        <f t="shared" si="120"/>
        <v>-0.06536370441383114</v>
      </c>
      <c r="L372" s="24">
        <f t="shared" si="120"/>
        <v>-0.09570304805179455</v>
      </c>
      <c r="M372" s="67">
        <f t="shared" si="120"/>
        <v>-0.11138324556450024</v>
      </c>
      <c r="N372" s="24">
        <f t="shared" si="120"/>
        <v>-0.1067638908952421</v>
      </c>
      <c r="O372" s="24">
        <f t="shared" si="120"/>
        <v>-0.11362561886876699</v>
      </c>
      <c r="P372" s="24">
        <f t="shared" si="120"/>
        <v>-0.17599839783576504</v>
      </c>
      <c r="Q372" s="24">
        <f t="shared" si="120"/>
        <v>-0.29458809933418256</v>
      </c>
      <c r="R372" s="40"/>
    </row>
    <row r="373" spans="1:18" ht="12">
      <c r="A373" s="29" t="s">
        <v>0</v>
      </c>
      <c r="B373" s="15"/>
      <c r="C373" s="29"/>
      <c r="D373" s="15"/>
      <c r="E373" s="15"/>
      <c r="F373" s="15"/>
      <c r="G373" s="15" t="s">
        <v>0</v>
      </c>
      <c r="H373" s="27">
        <f t="shared" si="120"/>
        <v>0</v>
      </c>
      <c r="I373" s="27">
        <f t="shared" si="120"/>
        <v>-0.05026970058972906</v>
      </c>
      <c r="J373" s="27">
        <f t="shared" si="120"/>
        <v>-0.096339999972942</v>
      </c>
      <c r="K373" s="27">
        <f t="shared" si="120"/>
        <v>-0.062064281684576804</v>
      </c>
      <c r="L373" s="27">
        <f t="shared" si="120"/>
        <v>-0.08192214602389492</v>
      </c>
      <c r="M373" s="68">
        <f t="shared" si="120"/>
        <v>-0.10011459061926285</v>
      </c>
      <c r="N373" s="27">
        <f t="shared" si="120"/>
        <v>-0.09200125007948287</v>
      </c>
      <c r="O373" s="27">
        <f t="shared" si="120"/>
        <v>-0.09026547954212456</v>
      </c>
      <c r="P373" s="27">
        <f t="shared" si="120"/>
        <v>-0.15342290432427386</v>
      </c>
      <c r="Q373" s="27">
        <f t="shared" si="120"/>
        <v>-0.24877393448988233</v>
      </c>
      <c r="R373" s="41"/>
    </row>
    <row r="374" spans="1:18" ht="12">
      <c r="A374" s="13"/>
      <c r="B374" s="20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42"/>
    </row>
    <row r="375" spans="1:18" ht="12">
      <c r="A375" s="13" t="s">
        <v>40</v>
      </c>
      <c r="B375" s="20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43"/>
    </row>
    <row r="376" spans="1:18" ht="12">
      <c r="A376" s="13"/>
      <c r="B376" s="20"/>
      <c r="C376" s="29">
        <v>2001</v>
      </c>
      <c r="D376" s="15">
        <v>2002</v>
      </c>
      <c r="E376" s="14">
        <v>2003</v>
      </c>
      <c r="F376" s="14">
        <v>2004</v>
      </c>
      <c r="G376" s="14"/>
      <c r="H376" s="14">
        <v>2006</v>
      </c>
      <c r="I376" s="14">
        <v>2007</v>
      </c>
      <c r="J376" s="14">
        <v>2008</v>
      </c>
      <c r="K376" s="14">
        <v>2009</v>
      </c>
      <c r="L376" s="14">
        <v>2010</v>
      </c>
      <c r="M376" s="14">
        <v>2011</v>
      </c>
      <c r="N376" s="14">
        <v>2012</v>
      </c>
      <c r="O376" s="14">
        <v>2013</v>
      </c>
      <c r="P376" s="14">
        <v>2014</v>
      </c>
      <c r="Q376" s="14">
        <v>2015</v>
      </c>
      <c r="R376" s="12"/>
    </row>
    <row r="377" spans="1:18" ht="12">
      <c r="A377" s="6" t="s">
        <v>13</v>
      </c>
      <c r="B377" s="3"/>
      <c r="C377" s="22"/>
      <c r="D377" s="10"/>
      <c r="E377" s="10"/>
      <c r="F377" s="10"/>
      <c r="G377" s="6" t="s">
        <v>13</v>
      </c>
      <c r="H377" s="24">
        <f aca="true" t="shared" si="121" ref="H377:Q380">H319/$H100</f>
        <v>0</v>
      </c>
      <c r="I377" s="24">
        <f t="shared" si="121"/>
        <v>0.019239860637144095</v>
      </c>
      <c r="J377" s="24">
        <f t="shared" si="121"/>
        <v>0.10533257586893217</v>
      </c>
      <c r="K377" s="24">
        <f t="shared" si="121"/>
        <v>0.18104061306943908</v>
      </c>
      <c r="L377" s="24">
        <f t="shared" si="121"/>
        <v>0.1453378198532479</v>
      </c>
      <c r="M377" s="24">
        <f t="shared" si="121"/>
        <v>0.11050505130761927</v>
      </c>
      <c r="N377" s="24">
        <f t="shared" si="121"/>
        <v>0.21159079442389667</v>
      </c>
      <c r="O377" s="24">
        <f t="shared" si="121"/>
        <v>0.17436247849767794</v>
      </c>
      <c r="P377" s="24">
        <f t="shared" si="121"/>
        <v>0.14023685329159333</v>
      </c>
      <c r="Q377" s="24">
        <f t="shared" si="121"/>
        <v>0.10300059193459321</v>
      </c>
      <c r="R377" s="40"/>
    </row>
    <row r="378" spans="1:18" ht="12">
      <c r="A378" s="6" t="s">
        <v>15</v>
      </c>
      <c r="B378" s="3"/>
      <c r="C378" s="35"/>
      <c r="D378" s="10"/>
      <c r="E378" s="10"/>
      <c r="F378" s="10"/>
      <c r="G378" s="6" t="s">
        <v>15</v>
      </c>
      <c r="H378" s="24">
        <f t="shared" si="121"/>
        <v>0</v>
      </c>
      <c r="I378" s="24">
        <f t="shared" si="121"/>
        <v>0.03373655913978495</v>
      </c>
      <c r="J378" s="24">
        <f t="shared" si="121"/>
        <v>0.00985663082437276</v>
      </c>
      <c r="K378" s="24">
        <f t="shared" si="121"/>
        <v>0.12410394265232975</v>
      </c>
      <c r="L378" s="24">
        <f t="shared" si="121"/>
        <v>0.1771057347670251</v>
      </c>
      <c r="M378" s="24">
        <f t="shared" si="121"/>
        <v>0.19663978494623655</v>
      </c>
      <c r="N378" s="24">
        <f t="shared" si="121"/>
        <v>0.2303763440860215</v>
      </c>
      <c r="O378" s="24">
        <f t="shared" si="121"/>
        <v>0.22016129032258064</v>
      </c>
      <c r="P378" s="24">
        <f t="shared" si="121"/>
        <v>0.13588709677419356</v>
      </c>
      <c r="Q378" s="24">
        <f t="shared" si="121"/>
        <v>0.14215949820788532</v>
      </c>
      <c r="R378" s="40"/>
    </row>
    <row r="379" spans="1:18" ht="12">
      <c r="A379" s="6" t="s">
        <v>14</v>
      </c>
      <c r="B379" s="3"/>
      <c r="C379" s="35"/>
      <c r="D379" s="10"/>
      <c r="E379" s="10"/>
      <c r="F379" s="10"/>
      <c r="G379" s="6" t="s">
        <v>14</v>
      </c>
      <c r="H379" s="24">
        <f t="shared" si="121"/>
        <v>0</v>
      </c>
      <c r="I379" s="24">
        <f t="shared" si="121"/>
        <v>0.07185695341575052</v>
      </c>
      <c r="J379" s="24">
        <f t="shared" si="121"/>
        <v>0.1109979894768362</v>
      </c>
      <c r="K379" s="24">
        <f t="shared" si="121"/>
        <v>0.21069427214783762</v>
      </c>
      <c r="L379" s="24">
        <f t="shared" si="121"/>
        <v>0.21474098472857936</v>
      </c>
      <c r="M379" s="24">
        <f t="shared" si="121"/>
        <v>0.15220088120802497</v>
      </c>
      <c r="N379" s="24">
        <f t="shared" si="121"/>
        <v>0.2778200795653848</v>
      </c>
      <c r="O379" s="24">
        <f t="shared" si="121"/>
        <v>0.18756042263763528</v>
      </c>
      <c r="P379" s="24">
        <f t="shared" si="121"/>
        <v>0.06737391453137699</v>
      </c>
      <c r="Q379" s="24">
        <f t="shared" si="121"/>
        <v>-0.003148393720323395</v>
      </c>
      <c r="R379" s="40"/>
    </row>
    <row r="380" spans="1:18" ht="12">
      <c r="A380" s="29" t="s">
        <v>0</v>
      </c>
      <c r="B380" s="15"/>
      <c r="C380" s="29"/>
      <c r="D380" s="15"/>
      <c r="E380" s="15"/>
      <c r="F380" s="15"/>
      <c r="G380" s="15" t="s">
        <v>0</v>
      </c>
      <c r="H380" s="27">
        <f t="shared" si="121"/>
        <v>0</v>
      </c>
      <c r="I380" s="27">
        <f t="shared" si="121"/>
        <v>0.035799980558781544</v>
      </c>
      <c r="J380" s="27">
        <f t="shared" si="121"/>
        <v>0.10157525030568758</v>
      </c>
      <c r="K380" s="27">
        <f t="shared" si="121"/>
        <v>0.186656161587222</v>
      </c>
      <c r="L380" s="27">
        <f t="shared" si="121"/>
        <v>0.16790305994546226</v>
      </c>
      <c r="M380" s="27">
        <f t="shared" si="121"/>
        <v>0.12788996270355724</v>
      </c>
      <c r="N380" s="27">
        <f t="shared" si="121"/>
        <v>0.23246581159412874</v>
      </c>
      <c r="O380" s="27">
        <f t="shared" si="121"/>
        <v>0.18092356019870973</v>
      </c>
      <c r="P380" s="27">
        <f t="shared" si="121"/>
        <v>0.11820260819293875</v>
      </c>
      <c r="Q380" s="27">
        <f t="shared" si="121"/>
        <v>0.0734980379717693</v>
      </c>
      <c r="R380" s="41"/>
    </row>
    <row r="381" spans="1:18" ht="12">
      <c r="A381" s="13"/>
      <c r="B381" s="20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42"/>
    </row>
    <row r="382" spans="1:18" ht="12">
      <c r="A382" s="13" t="s">
        <v>29</v>
      </c>
      <c r="B382" s="20"/>
      <c r="C382" s="47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43"/>
    </row>
    <row r="383" spans="1:18" ht="12">
      <c r="A383" s="13"/>
      <c r="B383" s="20"/>
      <c r="C383" s="29">
        <v>2001</v>
      </c>
      <c r="D383" s="15">
        <v>2002</v>
      </c>
      <c r="E383" s="14">
        <v>2003</v>
      </c>
      <c r="F383" s="14">
        <v>2004</v>
      </c>
      <c r="G383" s="14"/>
      <c r="H383" s="14">
        <v>2006</v>
      </c>
      <c r="I383" s="14">
        <v>2007</v>
      </c>
      <c r="J383" s="14">
        <v>2008</v>
      </c>
      <c r="K383" s="14">
        <v>2009</v>
      </c>
      <c r="L383" s="14">
        <v>2010</v>
      </c>
      <c r="M383" s="14">
        <v>2011</v>
      </c>
      <c r="N383" s="14">
        <v>2012</v>
      </c>
      <c r="O383" s="14">
        <v>2013</v>
      </c>
      <c r="P383" s="14">
        <v>2014</v>
      </c>
      <c r="Q383" s="14">
        <v>2015</v>
      </c>
      <c r="R383" s="12"/>
    </row>
    <row r="384" spans="1:18" ht="12">
      <c r="A384" s="6" t="s">
        <v>13</v>
      </c>
      <c r="B384" s="3"/>
      <c r="C384" s="22"/>
      <c r="D384" s="10"/>
      <c r="E384" s="10"/>
      <c r="F384" s="10"/>
      <c r="G384" s="6" t="s">
        <v>13</v>
      </c>
      <c r="H384" s="24">
        <f aca="true" t="shared" si="122" ref="H384:Q387">H326/$H107</f>
        <v>0</v>
      </c>
      <c r="I384" s="24">
        <f t="shared" si="122"/>
        <v>-0.032807921592401736</v>
      </c>
      <c r="J384" s="24">
        <f t="shared" si="122"/>
        <v>-0.02229295072580917</v>
      </c>
      <c r="K384" s="24">
        <f t="shared" si="122"/>
        <v>0.03882658044525277</v>
      </c>
      <c r="L384" s="24">
        <f t="shared" si="122"/>
        <v>0.00908187666296184</v>
      </c>
      <c r="M384" s="24">
        <f t="shared" si="122"/>
        <v>-0.01920784075982621</v>
      </c>
      <c r="N384" s="24">
        <f t="shared" si="122"/>
        <v>0.02710417298171163</v>
      </c>
      <c r="O384" s="24">
        <f t="shared" si="122"/>
        <v>0.016557205887305918</v>
      </c>
      <c r="P384" s="24">
        <f t="shared" si="122"/>
        <v>-0.03340069381293995</v>
      </c>
      <c r="Q384" s="24">
        <f t="shared" si="122"/>
        <v>-0.08558990940015493</v>
      </c>
      <c r="R384" s="40"/>
    </row>
    <row r="385" spans="1:18" ht="12">
      <c r="A385" s="6" t="s">
        <v>15</v>
      </c>
      <c r="B385" s="3"/>
      <c r="C385" s="35"/>
      <c r="D385" s="10"/>
      <c r="E385" s="10"/>
      <c r="F385" s="10"/>
      <c r="G385" s="6" t="s">
        <v>15</v>
      </c>
      <c r="H385" s="24">
        <f t="shared" si="122"/>
        <v>0</v>
      </c>
      <c r="I385" s="24">
        <f t="shared" si="122"/>
        <v>-0.011221271627955602</v>
      </c>
      <c r="J385" s="24">
        <f t="shared" si="122"/>
        <v>-0.05365823909672248</v>
      </c>
      <c r="K385" s="24">
        <f t="shared" si="122"/>
        <v>-0.005932986008259135</v>
      </c>
      <c r="L385" s="24">
        <f t="shared" si="122"/>
        <v>0.0325922182920667</v>
      </c>
      <c r="M385" s="24">
        <f t="shared" si="122"/>
        <v>0.030814936139812864</v>
      </c>
      <c r="N385" s="24">
        <f t="shared" si="122"/>
        <v>0.059451830426373475</v>
      </c>
      <c r="O385" s="24">
        <f t="shared" si="122"/>
        <v>0.05977418062065481</v>
      </c>
      <c r="P385" s="24">
        <f t="shared" si="122"/>
        <v>-0.014192120715791675</v>
      </c>
      <c r="Q385" s="24">
        <f t="shared" si="122"/>
        <v>-0.12396543011970518</v>
      </c>
      <c r="R385" s="40"/>
    </row>
    <row r="386" spans="1:18" ht="12">
      <c r="A386" s="6" t="s">
        <v>14</v>
      </c>
      <c r="B386" s="3"/>
      <c r="C386" s="35"/>
      <c r="D386" s="10"/>
      <c r="E386" s="10"/>
      <c r="F386" s="10"/>
      <c r="G386" s="6" t="s">
        <v>14</v>
      </c>
      <c r="H386" s="24">
        <f t="shared" si="122"/>
        <v>0</v>
      </c>
      <c r="I386" s="24">
        <f t="shared" si="122"/>
        <v>-0.00567533388852904</v>
      </c>
      <c r="J386" s="24">
        <f t="shared" si="122"/>
        <v>-0.02872070097016891</v>
      </c>
      <c r="K386" s="24">
        <f t="shared" si="122"/>
        <v>0.011194074116254185</v>
      </c>
      <c r="L386" s="24">
        <f t="shared" si="122"/>
        <v>-0.009609156458420825</v>
      </c>
      <c r="M386" s="24">
        <f t="shared" si="122"/>
        <v>-0.038284777435328</v>
      </c>
      <c r="N386" s="24">
        <f t="shared" si="122"/>
        <v>-0.00010914103631786614</v>
      </c>
      <c r="O386" s="24">
        <f t="shared" si="122"/>
        <v>-0.030099199711488042</v>
      </c>
      <c r="P386" s="24">
        <f t="shared" si="122"/>
        <v>-0.10850517114975336</v>
      </c>
      <c r="Q386" s="24">
        <f t="shared" si="122"/>
        <v>-0.21376458278466237</v>
      </c>
      <c r="R386" s="40"/>
    </row>
    <row r="387" spans="1:18" ht="12">
      <c r="A387" s="29" t="s">
        <v>0</v>
      </c>
      <c r="B387" s="15"/>
      <c r="C387" s="29"/>
      <c r="D387" s="15"/>
      <c r="E387" s="15"/>
      <c r="F387" s="15"/>
      <c r="G387" s="15" t="s">
        <v>0</v>
      </c>
      <c r="H387" s="27">
        <f t="shared" si="122"/>
        <v>0</v>
      </c>
      <c r="I387" s="27">
        <f t="shared" si="122"/>
        <v>-0.020495984779771253</v>
      </c>
      <c r="J387" s="27">
        <f t="shared" si="122"/>
        <v>-0.02787602592748269</v>
      </c>
      <c r="K387" s="27">
        <f t="shared" si="122"/>
        <v>0.023974514965820853</v>
      </c>
      <c r="L387" s="27">
        <f t="shared" si="122"/>
        <v>0.004498816450235604</v>
      </c>
      <c r="M387" s="27">
        <f t="shared" si="122"/>
        <v>-0.021241952967723382</v>
      </c>
      <c r="N387" s="27">
        <f t="shared" si="122"/>
        <v>0.02024024954095967</v>
      </c>
      <c r="O387" s="27">
        <f t="shared" si="122"/>
        <v>0.0035457823595779043</v>
      </c>
      <c r="P387" s="27">
        <f t="shared" si="122"/>
        <v>-0.05946065526624339</v>
      </c>
      <c r="Q387" s="27">
        <f t="shared" si="122"/>
        <v>-0.13729177266995554</v>
      </c>
      <c r="R387" s="41"/>
    </row>
    <row r="389" spans="1:18" ht="12">
      <c r="A389" s="13" t="s">
        <v>1</v>
      </c>
      <c r="B389" s="20"/>
      <c r="C389" s="47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43"/>
    </row>
    <row r="390" spans="1:18" ht="12">
      <c r="A390" s="13"/>
      <c r="B390" s="20"/>
      <c r="C390" s="29">
        <v>2001</v>
      </c>
      <c r="D390" s="15">
        <v>2002</v>
      </c>
      <c r="E390" s="14">
        <v>2003</v>
      </c>
      <c r="F390" s="14">
        <v>2004</v>
      </c>
      <c r="G390" s="14"/>
      <c r="H390" s="14">
        <v>2006</v>
      </c>
      <c r="I390" s="14">
        <v>2007</v>
      </c>
      <c r="J390" s="14">
        <v>2008</v>
      </c>
      <c r="K390" s="14">
        <v>2009</v>
      </c>
      <c r="L390" s="14">
        <v>2010</v>
      </c>
      <c r="M390" s="14">
        <v>2011</v>
      </c>
      <c r="N390" s="14">
        <v>2012</v>
      </c>
      <c r="O390" s="14">
        <v>2013</v>
      </c>
      <c r="P390" s="14">
        <v>2014</v>
      </c>
      <c r="Q390" s="14">
        <v>2015</v>
      </c>
      <c r="R390" s="12"/>
    </row>
    <row r="391" spans="1:18" ht="12">
      <c r="A391" s="6" t="s">
        <v>13</v>
      </c>
      <c r="B391" s="3"/>
      <c r="C391" s="22"/>
      <c r="D391" s="10"/>
      <c r="E391" s="10"/>
      <c r="F391" s="10"/>
      <c r="G391" s="6" t="s">
        <v>13</v>
      </c>
      <c r="H391" s="24">
        <f>H333/$H114</f>
        <v>0</v>
      </c>
      <c r="I391" s="24">
        <f aca="true" t="shared" si="123" ref="I391:Q394">I333/$H114</f>
        <v>-0.12092794297250817</v>
      </c>
      <c r="J391" s="24">
        <f t="shared" si="123"/>
        <v>-0.1687271005209242</v>
      </c>
      <c r="K391" s="24">
        <f t="shared" si="123"/>
        <v>-0.057239350963335905</v>
      </c>
      <c r="L391" s="24">
        <f t="shared" si="123"/>
        <v>-0.09423992422920666</v>
      </c>
      <c r="M391" s="24">
        <f t="shared" si="123"/>
        <v>-0.11279629121906233</v>
      </c>
      <c r="N391" s="24">
        <f t="shared" si="123"/>
        <v>-0.08439470601430672</v>
      </c>
      <c r="O391" s="24">
        <f t="shared" si="123"/>
        <v>0.00027417063383265624</v>
      </c>
      <c r="P391" s="24">
        <f t="shared" si="123"/>
        <v>-0.056965180329503255</v>
      </c>
      <c r="Q391" s="24">
        <f t="shared" si="123"/>
        <v>-0.1164726701727275</v>
      </c>
      <c r="R391" s="40"/>
    </row>
    <row r="392" spans="1:18" ht="12">
      <c r="A392" s="6" t="s">
        <v>15</v>
      </c>
      <c r="B392" s="3"/>
      <c r="C392" s="35"/>
      <c r="D392" s="10"/>
      <c r="E392" s="10"/>
      <c r="F392" s="10"/>
      <c r="G392" s="6" t="s">
        <v>15</v>
      </c>
      <c r="H392" s="24">
        <f>H334/$H115</f>
        <v>0</v>
      </c>
      <c r="I392" s="24">
        <f t="shared" si="123"/>
        <v>-0.028775854970826648</v>
      </c>
      <c r="J392" s="24">
        <f t="shared" si="123"/>
        <v>-0.06897971351911529</v>
      </c>
      <c r="K392" s="24">
        <f t="shared" si="123"/>
        <v>-0.022799222043980067</v>
      </c>
      <c r="L392" s="24">
        <f t="shared" si="123"/>
        <v>0.0282363964168595</v>
      </c>
      <c r="M392" s="24">
        <f t="shared" si="123"/>
        <v>0.031089848241791004</v>
      </c>
      <c r="N392" s="24">
        <f t="shared" si="123"/>
        <v>0.0644652971990744</v>
      </c>
      <c r="O392" s="24">
        <f t="shared" si="123"/>
        <v>0.086923808577391</v>
      </c>
      <c r="P392" s="24">
        <f t="shared" si="123"/>
        <v>0.008091878309507246</v>
      </c>
      <c r="Q392" s="24">
        <f t="shared" si="123"/>
        <v>-0.1479819991198308</v>
      </c>
      <c r="R392" s="40"/>
    </row>
    <row r="393" spans="1:18" ht="12">
      <c r="A393" s="6" t="s">
        <v>14</v>
      </c>
      <c r="B393" s="3"/>
      <c r="C393" s="35"/>
      <c r="D393" s="10"/>
      <c r="E393" s="10"/>
      <c r="F393" s="10"/>
      <c r="G393" s="6" t="s">
        <v>14</v>
      </c>
      <c r="H393" s="24">
        <f>H335/$H116</f>
        <v>0</v>
      </c>
      <c r="I393" s="24">
        <f t="shared" si="123"/>
        <v>-0.048033007100364615</v>
      </c>
      <c r="J393" s="24">
        <f t="shared" si="123"/>
        <v>-0.09988965649587411</v>
      </c>
      <c r="K393" s="24">
        <f t="shared" si="123"/>
        <v>-0.07404528881212818</v>
      </c>
      <c r="L393" s="24">
        <f t="shared" si="123"/>
        <v>-0.1003550182306659</v>
      </c>
      <c r="M393" s="24">
        <f t="shared" si="123"/>
        <v>-0.10938879293801573</v>
      </c>
      <c r="N393" s="24">
        <f t="shared" si="123"/>
        <v>-0.09867587795048935</v>
      </c>
      <c r="O393" s="24">
        <f t="shared" si="123"/>
        <v>-0.077638649011706</v>
      </c>
      <c r="P393" s="24">
        <f t="shared" si="123"/>
        <v>-0.14382556131260796</v>
      </c>
      <c r="Q393" s="24">
        <f t="shared" si="123"/>
        <v>-0.2781663788140472</v>
      </c>
      <c r="R393" s="40"/>
    </row>
    <row r="394" spans="1:18" ht="12">
      <c r="A394" s="29" t="s">
        <v>0</v>
      </c>
      <c r="B394" s="15"/>
      <c r="C394" s="29"/>
      <c r="D394" s="15"/>
      <c r="E394" s="15"/>
      <c r="F394" s="15"/>
      <c r="G394" s="15" t="s">
        <v>0</v>
      </c>
      <c r="H394" s="27">
        <f>H336/$H117</f>
        <v>0</v>
      </c>
      <c r="I394" s="27">
        <f t="shared" si="123"/>
        <v>-0.07157147246594517</v>
      </c>
      <c r="J394" s="27">
        <f t="shared" si="123"/>
        <v>-0.12007783960943634</v>
      </c>
      <c r="K394" s="27">
        <f t="shared" si="123"/>
        <v>-0.05969068997302926</v>
      </c>
      <c r="L394" s="27">
        <f t="shared" si="123"/>
        <v>-0.07750503567648766</v>
      </c>
      <c r="M394" s="27">
        <f t="shared" si="123"/>
        <v>-0.08811125146518271</v>
      </c>
      <c r="N394" s="27">
        <f t="shared" si="123"/>
        <v>-0.06730395001877709</v>
      </c>
      <c r="O394" s="27">
        <f t="shared" si="123"/>
        <v>-0.022796535909778884</v>
      </c>
      <c r="P394" s="27">
        <f t="shared" si="123"/>
        <v>-0.08774253752574739</v>
      </c>
      <c r="Q394" s="27">
        <f t="shared" si="123"/>
        <v>-0.19823381470986537</v>
      </c>
      <c r="R394" s="41"/>
    </row>
    <row r="396" ht="12">
      <c r="A396" s="7" t="s">
        <v>60</v>
      </c>
    </row>
    <row r="397" spans="1:18" ht="12">
      <c r="A397" s="13" t="s">
        <v>44</v>
      </c>
      <c r="B397" s="20"/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43"/>
    </row>
    <row r="398" spans="1:18" ht="12">
      <c r="A398" s="13"/>
      <c r="B398" s="20"/>
      <c r="C398" s="29">
        <v>2001</v>
      </c>
      <c r="D398" s="15">
        <v>2002</v>
      </c>
      <c r="E398" s="14">
        <v>2003</v>
      </c>
      <c r="F398" s="14">
        <v>2004</v>
      </c>
      <c r="G398" s="14"/>
      <c r="H398" s="14">
        <v>2006</v>
      </c>
      <c r="I398" s="14">
        <v>2007</v>
      </c>
      <c r="J398" s="14">
        <v>2008</v>
      </c>
      <c r="K398" s="14">
        <v>2009</v>
      </c>
      <c r="L398" s="14">
        <v>2010</v>
      </c>
      <c r="M398" s="14"/>
      <c r="N398" s="14">
        <v>2012</v>
      </c>
      <c r="O398" s="14">
        <v>2013</v>
      </c>
      <c r="P398" s="14">
        <v>2014</v>
      </c>
      <c r="Q398" s="14">
        <v>2015</v>
      </c>
      <c r="R398" s="12"/>
    </row>
    <row r="399" spans="1:18" ht="12">
      <c r="A399" s="6" t="s">
        <v>13</v>
      </c>
      <c r="B399" s="3"/>
      <c r="C399" s="22"/>
      <c r="D399" s="10"/>
      <c r="E399" s="10"/>
      <c r="F399" s="10"/>
      <c r="G399" s="6"/>
      <c r="H399" s="24"/>
      <c r="I399" s="24"/>
      <c r="J399" s="24"/>
      <c r="K399" s="24"/>
      <c r="L399" s="24"/>
      <c r="M399" s="6" t="s">
        <v>13</v>
      </c>
      <c r="N399" s="24">
        <f aca="true" t="shared" si="124" ref="N399:Q402">N341/$N93</f>
        <v>0</v>
      </c>
      <c r="O399" s="24">
        <f t="shared" si="124"/>
        <v>0.010192269222823075</v>
      </c>
      <c r="P399" s="24">
        <f t="shared" si="124"/>
        <v>-0.05892364652370818</v>
      </c>
      <c r="Q399" s="24">
        <f t="shared" si="124"/>
        <v>-0.12981697858902003</v>
      </c>
      <c r="R399" s="40"/>
    </row>
    <row r="400" spans="1:18" ht="12">
      <c r="A400" s="6" t="s">
        <v>15</v>
      </c>
      <c r="B400" s="3"/>
      <c r="C400" s="35"/>
      <c r="D400" s="10"/>
      <c r="E400" s="10"/>
      <c r="F400" s="10"/>
      <c r="G400" s="6"/>
      <c r="H400" s="24"/>
      <c r="I400" s="24"/>
      <c r="J400" s="24"/>
      <c r="K400" s="24"/>
      <c r="L400" s="24"/>
      <c r="M400" s="6" t="s">
        <v>15</v>
      </c>
      <c r="N400" s="24">
        <f t="shared" si="124"/>
        <v>0</v>
      </c>
      <c r="O400" s="24">
        <f t="shared" si="124"/>
        <v>0.0028148368456832086</v>
      </c>
      <c r="P400" s="24">
        <f t="shared" si="124"/>
        <v>-0.06738613188307274</v>
      </c>
      <c r="Q400" s="24">
        <f t="shared" si="124"/>
        <v>-0.2027107409925221</v>
      </c>
      <c r="R400" s="40"/>
    </row>
    <row r="401" spans="1:18" ht="12">
      <c r="A401" s="6" t="s">
        <v>14</v>
      </c>
      <c r="B401" s="3"/>
      <c r="C401" s="35"/>
      <c r="D401" s="10"/>
      <c r="E401" s="10"/>
      <c r="F401" s="10"/>
      <c r="G401" s="6"/>
      <c r="H401" s="24"/>
      <c r="I401" s="24"/>
      <c r="J401" s="24"/>
      <c r="K401" s="24"/>
      <c r="L401" s="24"/>
      <c r="M401" s="6" t="s">
        <v>14</v>
      </c>
      <c r="N401" s="24">
        <f t="shared" si="124"/>
        <v>0</v>
      </c>
      <c r="O401" s="24">
        <f t="shared" si="124"/>
        <v>-0.007681874818520302</v>
      </c>
      <c r="P401" s="24">
        <f t="shared" si="124"/>
        <v>-0.07750974936505078</v>
      </c>
      <c r="Q401" s="24">
        <f t="shared" si="124"/>
        <v>-0.21027386435058754</v>
      </c>
      <c r="R401" s="40"/>
    </row>
    <row r="402" spans="1:18" ht="12">
      <c r="A402" s="29" t="s">
        <v>0</v>
      </c>
      <c r="B402" s="15"/>
      <c r="C402" s="29"/>
      <c r="D402" s="15"/>
      <c r="E402" s="15"/>
      <c r="F402" s="15"/>
      <c r="G402" s="15"/>
      <c r="H402" s="27"/>
      <c r="I402" s="27"/>
      <c r="J402" s="27"/>
      <c r="K402" s="27"/>
      <c r="L402" s="27"/>
      <c r="M402" s="15" t="s">
        <v>0</v>
      </c>
      <c r="N402" s="27">
        <f t="shared" si="124"/>
        <v>0</v>
      </c>
      <c r="O402" s="27">
        <f t="shared" si="124"/>
        <v>0.001911644192803397</v>
      </c>
      <c r="P402" s="27">
        <f t="shared" si="124"/>
        <v>-0.06764508679132832</v>
      </c>
      <c r="Q402" s="27">
        <f t="shared" si="124"/>
        <v>-0.17265737912538182</v>
      </c>
      <c r="R402" s="41"/>
    </row>
    <row r="403" spans="1:18" ht="12">
      <c r="A403" s="13"/>
      <c r="B403" s="20"/>
      <c r="C403" s="1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42"/>
    </row>
    <row r="404" spans="1:18" ht="12">
      <c r="A404" s="13" t="s">
        <v>40</v>
      </c>
      <c r="B404" s="20"/>
      <c r="C404" s="1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43"/>
    </row>
    <row r="405" spans="1:18" ht="12">
      <c r="A405" s="13"/>
      <c r="B405" s="20"/>
      <c r="C405" s="29">
        <v>2001</v>
      </c>
      <c r="D405" s="15">
        <v>2002</v>
      </c>
      <c r="E405" s="14">
        <v>2003</v>
      </c>
      <c r="F405" s="14">
        <v>2004</v>
      </c>
      <c r="G405" s="14"/>
      <c r="H405" s="14">
        <v>2006</v>
      </c>
      <c r="I405" s="14">
        <v>2007</v>
      </c>
      <c r="J405" s="14">
        <v>2008</v>
      </c>
      <c r="K405" s="14">
        <v>2009</v>
      </c>
      <c r="L405" s="14">
        <v>2010</v>
      </c>
      <c r="M405" s="14"/>
      <c r="N405" s="14">
        <v>2012</v>
      </c>
      <c r="O405" s="14">
        <v>2013</v>
      </c>
      <c r="P405" s="14">
        <v>2014</v>
      </c>
      <c r="Q405" s="14">
        <v>2015</v>
      </c>
      <c r="R405" s="12"/>
    </row>
    <row r="406" spans="1:18" ht="12">
      <c r="A406" s="6" t="s">
        <v>13</v>
      </c>
      <c r="B406" s="3"/>
      <c r="C406" s="22"/>
      <c r="D406" s="10"/>
      <c r="E406" s="10"/>
      <c r="F406" s="10"/>
      <c r="G406" s="6"/>
      <c r="H406" s="24"/>
      <c r="I406" s="24"/>
      <c r="J406" s="24"/>
      <c r="K406" s="24"/>
      <c r="L406" s="24"/>
      <c r="M406" s="6" t="s">
        <v>13</v>
      </c>
      <c r="N406" s="24">
        <f aca="true" t="shared" si="125" ref="N406:Q409">N348/$N100</f>
        <v>0</v>
      </c>
      <c r="O406" s="24">
        <f t="shared" si="125"/>
        <v>-0.030726806523749255</v>
      </c>
      <c r="P406" s="24">
        <f t="shared" si="125"/>
        <v>-0.05889277259343297</v>
      </c>
      <c r="Q406" s="24">
        <f t="shared" si="125"/>
        <v>-0.08962613696725666</v>
      </c>
      <c r="R406" s="40"/>
    </row>
    <row r="407" spans="1:18" ht="12">
      <c r="A407" s="6" t="s">
        <v>15</v>
      </c>
      <c r="B407" s="3"/>
      <c r="C407" s="35"/>
      <c r="D407" s="10"/>
      <c r="E407" s="10"/>
      <c r="F407" s="10"/>
      <c r="G407" s="6"/>
      <c r="H407" s="24"/>
      <c r="I407" s="24"/>
      <c r="J407" s="24"/>
      <c r="K407" s="24"/>
      <c r="L407" s="24"/>
      <c r="M407" s="6" t="s">
        <v>15</v>
      </c>
      <c r="N407" s="24">
        <f t="shared" si="125"/>
        <v>0</v>
      </c>
      <c r="O407" s="24">
        <f t="shared" si="125"/>
        <v>-0.008302381472580292</v>
      </c>
      <c r="P407" s="24">
        <f t="shared" si="125"/>
        <v>-0.07679702862136771</v>
      </c>
      <c r="Q407" s="24">
        <f t="shared" si="125"/>
        <v>-0.07169907508557279</v>
      </c>
      <c r="R407" s="40"/>
    </row>
    <row r="408" spans="1:18" ht="12">
      <c r="A408" s="6" t="s">
        <v>14</v>
      </c>
      <c r="B408" s="3"/>
      <c r="C408" s="35"/>
      <c r="D408" s="10"/>
      <c r="E408" s="10"/>
      <c r="F408" s="10"/>
      <c r="G408" s="6"/>
      <c r="H408" s="24"/>
      <c r="I408" s="24"/>
      <c r="J408" s="24"/>
      <c r="K408" s="24"/>
      <c r="L408" s="24"/>
      <c r="M408" s="6" t="s">
        <v>14</v>
      </c>
      <c r="N408" s="24">
        <f t="shared" si="125"/>
        <v>0</v>
      </c>
      <c r="O408" s="24">
        <f t="shared" si="125"/>
        <v>-0.07063565393216299</v>
      </c>
      <c r="P408" s="24">
        <f t="shared" si="125"/>
        <v>-0.16469154648562515</v>
      </c>
      <c r="Q408" s="24">
        <f t="shared" si="125"/>
        <v>-0.21988109106977866</v>
      </c>
      <c r="R408" s="40"/>
    </row>
    <row r="409" spans="1:18" ht="12">
      <c r="A409" s="29" t="s">
        <v>0</v>
      </c>
      <c r="B409" s="15"/>
      <c r="C409" s="29"/>
      <c r="D409" s="15"/>
      <c r="E409" s="15"/>
      <c r="F409" s="15"/>
      <c r="G409" s="15"/>
      <c r="H409" s="27"/>
      <c r="I409" s="27"/>
      <c r="J409" s="27"/>
      <c r="K409" s="27"/>
      <c r="L409" s="27"/>
      <c r="M409" s="15" t="s">
        <v>0</v>
      </c>
      <c r="N409" s="27">
        <f t="shared" si="125"/>
        <v>0</v>
      </c>
      <c r="O409" s="27">
        <f t="shared" si="125"/>
        <v>-0.041820430968995306</v>
      </c>
      <c r="P409" s="27">
        <f t="shared" si="125"/>
        <v>-0.09271105317996339</v>
      </c>
      <c r="Q409" s="27">
        <f t="shared" si="125"/>
        <v>-0.12898351591330806</v>
      </c>
      <c r="R409" s="41"/>
    </row>
    <row r="410" spans="1:18" ht="12">
      <c r="A410" s="13"/>
      <c r="B410" s="20"/>
      <c r="C410" s="1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42"/>
    </row>
    <row r="411" spans="1:18" ht="12">
      <c r="A411" s="13" t="s">
        <v>29</v>
      </c>
      <c r="B411" s="20"/>
      <c r="C411" s="47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43"/>
    </row>
    <row r="412" spans="1:18" ht="12">
      <c r="A412" s="13"/>
      <c r="B412" s="20"/>
      <c r="C412" s="29">
        <v>2001</v>
      </c>
      <c r="D412" s="15">
        <v>2002</v>
      </c>
      <c r="E412" s="14">
        <v>2003</v>
      </c>
      <c r="F412" s="14">
        <v>2004</v>
      </c>
      <c r="G412" s="14"/>
      <c r="H412" s="14">
        <v>2006</v>
      </c>
      <c r="I412" s="14">
        <v>2007</v>
      </c>
      <c r="J412" s="14">
        <v>2008</v>
      </c>
      <c r="K412" s="14">
        <v>2009</v>
      </c>
      <c r="L412" s="14">
        <v>2010</v>
      </c>
      <c r="M412" s="14"/>
      <c r="N412" s="14">
        <v>2012</v>
      </c>
      <c r="O412" s="14">
        <v>2013</v>
      </c>
      <c r="P412" s="14">
        <v>2014</v>
      </c>
      <c r="Q412" s="14">
        <v>2015</v>
      </c>
      <c r="R412" s="12"/>
    </row>
    <row r="413" spans="1:18" ht="12">
      <c r="A413" s="6" t="s">
        <v>13</v>
      </c>
      <c r="B413" s="3"/>
      <c r="C413" s="22"/>
      <c r="D413" s="10"/>
      <c r="E413" s="10"/>
      <c r="F413" s="10"/>
      <c r="G413" s="6"/>
      <c r="H413" s="24"/>
      <c r="I413" s="24"/>
      <c r="J413" s="24"/>
      <c r="K413" s="24"/>
      <c r="L413" s="24"/>
      <c r="M413" s="6" t="s">
        <v>13</v>
      </c>
      <c r="N413" s="24">
        <f aca="true" t="shared" si="126" ref="N413:Q416">N355/$N107</f>
        <v>0</v>
      </c>
      <c r="O413" s="24">
        <f t="shared" si="126"/>
        <v>-0.010268643991375847</v>
      </c>
      <c r="P413" s="24">
        <f t="shared" si="126"/>
        <v>-0.05890820852085946</v>
      </c>
      <c r="Q413" s="24">
        <f t="shared" si="126"/>
        <v>-0.10972020691407819</v>
      </c>
      <c r="R413" s="40"/>
    </row>
    <row r="414" spans="1:18" ht="12">
      <c r="A414" s="6" t="s">
        <v>15</v>
      </c>
      <c r="B414" s="3"/>
      <c r="C414" s="35"/>
      <c r="D414" s="10"/>
      <c r="E414" s="10"/>
      <c r="F414" s="10"/>
      <c r="G414" s="6"/>
      <c r="H414" s="24"/>
      <c r="I414" s="24"/>
      <c r="J414" s="24"/>
      <c r="K414" s="24"/>
      <c r="L414" s="24"/>
      <c r="M414" s="6" t="s">
        <v>15</v>
      </c>
      <c r="N414" s="24">
        <f t="shared" si="126"/>
        <v>0</v>
      </c>
      <c r="O414" s="24">
        <f t="shared" si="126"/>
        <v>0.0003042613028962387</v>
      </c>
      <c r="P414" s="24">
        <f t="shared" si="126"/>
        <v>-0.06951137279410556</v>
      </c>
      <c r="Q414" s="24">
        <f t="shared" si="126"/>
        <v>-0.1731246813479598</v>
      </c>
      <c r="R414" s="40"/>
    </row>
    <row r="415" spans="1:18" ht="12">
      <c r="A415" s="6" t="s">
        <v>14</v>
      </c>
      <c r="B415" s="3"/>
      <c r="C415" s="35"/>
      <c r="D415" s="10"/>
      <c r="E415" s="10"/>
      <c r="F415" s="10"/>
      <c r="G415" s="6"/>
      <c r="H415" s="24"/>
      <c r="I415" s="24"/>
      <c r="J415" s="24"/>
      <c r="K415" s="24"/>
      <c r="L415" s="24"/>
      <c r="M415" s="6" t="s">
        <v>14</v>
      </c>
      <c r="N415" s="24">
        <f t="shared" si="126"/>
        <v>0</v>
      </c>
      <c r="O415" s="24">
        <f t="shared" si="126"/>
        <v>-0.029993332178526767</v>
      </c>
      <c r="P415" s="24">
        <f t="shared" si="126"/>
        <v>-0.10840786185982389</v>
      </c>
      <c r="Q415" s="24">
        <f t="shared" si="126"/>
        <v>-0.21367876286996323</v>
      </c>
      <c r="R415" s="40"/>
    </row>
    <row r="416" spans="1:18" ht="12">
      <c r="A416" s="29" t="s">
        <v>0</v>
      </c>
      <c r="B416" s="15"/>
      <c r="C416" s="29"/>
      <c r="D416" s="15"/>
      <c r="E416" s="15"/>
      <c r="F416" s="15"/>
      <c r="G416" s="15"/>
      <c r="H416" s="27"/>
      <c r="I416" s="27"/>
      <c r="J416" s="27"/>
      <c r="K416" s="27"/>
      <c r="L416" s="27"/>
      <c r="M416" s="15" t="s">
        <v>0</v>
      </c>
      <c r="N416" s="27">
        <f t="shared" si="126"/>
        <v>0</v>
      </c>
      <c r="O416" s="27">
        <f t="shared" si="126"/>
        <v>-0.01636327050309294</v>
      </c>
      <c r="P416" s="27">
        <f t="shared" si="126"/>
        <v>-0.07811974174030399</v>
      </c>
      <c r="Q416" s="27">
        <f t="shared" si="126"/>
        <v>-0.15440679024552711</v>
      </c>
      <c r="R416" s="41"/>
    </row>
    <row r="418" spans="1:18" ht="12">
      <c r="A418" s="13" t="s">
        <v>1</v>
      </c>
      <c r="B418" s="20"/>
      <c r="C418" s="47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43"/>
    </row>
    <row r="419" spans="1:18" ht="12">
      <c r="A419" s="13"/>
      <c r="B419" s="20"/>
      <c r="C419" s="29">
        <v>2001</v>
      </c>
      <c r="D419" s="15">
        <v>2002</v>
      </c>
      <c r="E419" s="14">
        <v>2003</v>
      </c>
      <c r="F419" s="14">
        <v>2004</v>
      </c>
      <c r="G419" s="14"/>
      <c r="H419" s="14">
        <v>2006</v>
      </c>
      <c r="I419" s="14">
        <v>2007</v>
      </c>
      <c r="J419" s="14">
        <v>2008</v>
      </c>
      <c r="K419" s="14">
        <v>2009</v>
      </c>
      <c r="L419" s="14">
        <v>2010</v>
      </c>
      <c r="M419" s="14"/>
      <c r="N419" s="14">
        <v>2012</v>
      </c>
      <c r="O419" s="14">
        <v>2013</v>
      </c>
      <c r="P419" s="14">
        <v>2014</v>
      </c>
      <c r="Q419" s="14">
        <v>2015</v>
      </c>
      <c r="R419" s="12"/>
    </row>
    <row r="420" spans="1:18" ht="12">
      <c r="A420" s="6" t="s">
        <v>13</v>
      </c>
      <c r="B420" s="3"/>
      <c r="C420" s="22"/>
      <c r="D420" s="10"/>
      <c r="E420" s="10"/>
      <c r="F420" s="10"/>
      <c r="G420" s="6"/>
      <c r="H420" s="24"/>
      <c r="I420" s="24"/>
      <c r="J420" s="24"/>
      <c r="K420" s="24"/>
      <c r="L420" s="24"/>
      <c r="M420" s="6" t="s">
        <v>13</v>
      </c>
      <c r="N420" s="24">
        <f aca="true" t="shared" si="127" ref="N420:Q423">N362/$N114</f>
        <v>0</v>
      </c>
      <c r="O420" s="24">
        <f t="shared" si="127"/>
        <v>0.09247311827956989</v>
      </c>
      <c r="P420" s="24">
        <f t="shared" si="127"/>
        <v>0.029957805907172997</v>
      </c>
      <c r="Q420" s="24">
        <f t="shared" si="127"/>
        <v>-0.03503470804409963</v>
      </c>
      <c r="R420" s="40"/>
    </row>
    <row r="421" spans="1:18" ht="12">
      <c r="A421" s="6" t="s">
        <v>15</v>
      </c>
      <c r="B421" s="3"/>
      <c r="C421" s="35"/>
      <c r="D421" s="10"/>
      <c r="E421" s="10"/>
      <c r="F421" s="10"/>
      <c r="G421" s="6"/>
      <c r="H421" s="24"/>
      <c r="I421" s="24"/>
      <c r="J421" s="24"/>
      <c r="K421" s="24"/>
      <c r="L421" s="24"/>
      <c r="M421" s="6" t="s">
        <v>15</v>
      </c>
      <c r="N421" s="24">
        <f t="shared" si="127"/>
        <v>0</v>
      </c>
      <c r="O421" s="24">
        <f t="shared" si="127"/>
        <v>0.021098396948600998</v>
      </c>
      <c r="P421" s="24">
        <f t="shared" si="127"/>
        <v>-0.05295937691712678</v>
      </c>
      <c r="Q421" s="24">
        <f t="shared" si="127"/>
        <v>-0.19958123282921233</v>
      </c>
      <c r="R421" s="40"/>
    </row>
    <row r="422" spans="1:18" ht="12">
      <c r="A422" s="6" t="s">
        <v>14</v>
      </c>
      <c r="B422" s="3"/>
      <c r="C422" s="35"/>
      <c r="D422" s="10"/>
      <c r="E422" s="10"/>
      <c r="F422" s="10"/>
      <c r="G422" s="6"/>
      <c r="H422" s="24"/>
      <c r="I422" s="24"/>
      <c r="J422" s="24"/>
      <c r="K422" s="24"/>
      <c r="L422" s="24"/>
      <c r="M422" s="6" t="s">
        <v>14</v>
      </c>
      <c r="N422" s="24">
        <f t="shared" si="127"/>
        <v>0</v>
      </c>
      <c r="O422" s="24">
        <f t="shared" si="127"/>
        <v>0.023340359393629707</v>
      </c>
      <c r="P422" s="24">
        <f t="shared" si="127"/>
        <v>-0.05009261624936127</v>
      </c>
      <c r="Q422" s="24">
        <f t="shared" si="127"/>
        <v>-0.19914090444557997</v>
      </c>
      <c r="R422" s="40"/>
    </row>
    <row r="423" spans="1:18" ht="12">
      <c r="A423" s="29" t="s">
        <v>0</v>
      </c>
      <c r="B423" s="15"/>
      <c r="C423" s="29"/>
      <c r="D423" s="15"/>
      <c r="E423" s="15"/>
      <c r="F423" s="15"/>
      <c r="G423" s="15"/>
      <c r="H423" s="27"/>
      <c r="I423" s="27"/>
      <c r="J423" s="27"/>
      <c r="K423" s="27"/>
      <c r="L423" s="27"/>
      <c r="M423" s="15" t="s">
        <v>0</v>
      </c>
      <c r="N423" s="27">
        <f t="shared" si="127"/>
        <v>0</v>
      </c>
      <c r="O423" s="27">
        <f t="shared" si="127"/>
        <v>0.047719097888207246</v>
      </c>
      <c r="P423" s="27">
        <f t="shared" si="127"/>
        <v>-0.02191344919642552</v>
      </c>
      <c r="Q423" s="27">
        <f t="shared" si="127"/>
        <v>-0.14037784838235798</v>
      </c>
      <c r="R423" s="41"/>
    </row>
    <row r="425" spans="1:20" ht="12">
      <c r="A425" s="13" t="s">
        <v>46</v>
      </c>
      <c r="B425" s="20"/>
      <c r="C425" s="4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43"/>
      <c r="T425" s="10"/>
    </row>
    <row r="426" spans="1:20" ht="12">
      <c r="A426" s="13"/>
      <c r="B426" s="20"/>
      <c r="C426" s="29">
        <v>2001</v>
      </c>
      <c r="D426" s="15">
        <v>2002</v>
      </c>
      <c r="E426" s="14">
        <v>2003</v>
      </c>
      <c r="F426" s="14">
        <v>2004</v>
      </c>
      <c r="G426" s="14">
        <v>2005</v>
      </c>
      <c r="H426" s="14">
        <v>2006</v>
      </c>
      <c r="I426" s="14">
        <v>2007</v>
      </c>
      <c r="J426" s="14">
        <v>2008</v>
      </c>
      <c r="K426" s="14">
        <v>2009</v>
      </c>
      <c r="L426" s="14">
        <v>2010</v>
      </c>
      <c r="M426" s="14">
        <v>2011</v>
      </c>
      <c r="N426" s="14">
        <v>2012</v>
      </c>
      <c r="O426" s="14">
        <v>2013</v>
      </c>
      <c r="P426" s="14">
        <v>2014</v>
      </c>
      <c r="Q426" s="14">
        <v>2015</v>
      </c>
      <c r="R426" s="12"/>
      <c r="T426" s="10"/>
    </row>
    <row r="427" spans="1:20" ht="12">
      <c r="A427" s="6" t="s">
        <v>13</v>
      </c>
      <c r="B427" s="3"/>
      <c r="C427" s="3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>
        <v>15367</v>
      </c>
      <c r="P427" s="10">
        <v>16047</v>
      </c>
      <c r="Q427" s="10"/>
      <c r="R427" s="40"/>
      <c r="T427" s="10"/>
    </row>
    <row r="428" spans="1:20" ht="12">
      <c r="A428" s="6" t="s">
        <v>15</v>
      </c>
      <c r="B428" s="3"/>
      <c r="C428" s="3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>
        <v>20590</v>
      </c>
      <c r="P428" s="10">
        <v>21217</v>
      </c>
      <c r="Q428" s="10"/>
      <c r="R428" s="40"/>
      <c r="T428" s="48"/>
    </row>
    <row r="429" spans="1:18" ht="12">
      <c r="A429" s="6" t="s">
        <v>14</v>
      </c>
      <c r="B429" s="3"/>
      <c r="C429" s="3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>
        <v>32207</v>
      </c>
      <c r="P429" s="10">
        <v>32771</v>
      </c>
      <c r="Q429" s="10"/>
      <c r="R429" s="40"/>
    </row>
    <row r="430" spans="1:18" ht="12">
      <c r="A430" s="29" t="s">
        <v>0</v>
      </c>
      <c r="B430" s="15"/>
      <c r="C430" s="2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>
        <v>68164</v>
      </c>
      <c r="P430" s="15">
        <f>SUM(P427:P429)</f>
        <v>70035</v>
      </c>
      <c r="Q430" s="15">
        <v>77886</v>
      </c>
      <c r="R430" s="41"/>
    </row>
    <row r="432" spans="1:20" ht="12">
      <c r="A432" s="13" t="s">
        <v>47</v>
      </c>
      <c r="B432" s="20"/>
      <c r="C432" s="47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43"/>
      <c r="T432" s="10"/>
    </row>
    <row r="433" spans="1:20" ht="12">
      <c r="A433" s="13"/>
      <c r="B433" s="20"/>
      <c r="C433" s="29">
        <v>2001</v>
      </c>
      <c r="D433" s="15">
        <v>2002</v>
      </c>
      <c r="E433" s="14">
        <v>2003</v>
      </c>
      <c r="F433" s="14">
        <v>2004</v>
      </c>
      <c r="G433" s="14">
        <v>2005</v>
      </c>
      <c r="H433" s="14">
        <v>2006</v>
      </c>
      <c r="I433" s="14">
        <v>2007</v>
      </c>
      <c r="J433" s="14">
        <v>2008</v>
      </c>
      <c r="K433" s="14">
        <v>2009</v>
      </c>
      <c r="L433" s="14">
        <v>2010</v>
      </c>
      <c r="M433" s="14">
        <v>2011</v>
      </c>
      <c r="N433" s="14">
        <v>2012</v>
      </c>
      <c r="O433" s="14">
        <v>2013</v>
      </c>
      <c r="P433" s="14">
        <v>2014</v>
      </c>
      <c r="Q433" s="14">
        <v>2015</v>
      </c>
      <c r="R433" s="12"/>
      <c r="T433" s="10"/>
    </row>
    <row r="434" spans="1:20" ht="12">
      <c r="A434" s="6" t="s">
        <v>13</v>
      </c>
      <c r="B434" s="3"/>
      <c r="C434" s="3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>
        <f aca="true" t="shared" si="128" ref="O434:P437">O427+O114</f>
        <v>175895</v>
      </c>
      <c r="P434" s="10">
        <f t="shared" si="128"/>
        <v>167389</v>
      </c>
      <c r="Q434" s="10"/>
      <c r="R434" s="40"/>
      <c r="T434" s="10"/>
    </row>
    <row r="435" spans="1:20" ht="12">
      <c r="A435" s="6" t="s">
        <v>15</v>
      </c>
      <c r="B435" s="3"/>
      <c r="C435" s="3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>
        <f t="shared" si="128"/>
        <v>97154</v>
      </c>
      <c r="P435" s="10">
        <f t="shared" si="128"/>
        <v>92228</v>
      </c>
      <c r="Q435" s="10"/>
      <c r="R435" s="40"/>
      <c r="T435" s="48"/>
    </row>
    <row r="436" spans="1:18" ht="12">
      <c r="A436" s="6" t="s">
        <v>14</v>
      </c>
      <c r="B436" s="3"/>
      <c r="C436" s="3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>
        <f t="shared" si="128"/>
        <v>224464</v>
      </c>
      <c r="P436" s="10">
        <f t="shared" si="128"/>
        <v>211232</v>
      </c>
      <c r="Q436" s="10"/>
      <c r="R436" s="40"/>
    </row>
    <row r="437" spans="1:18" ht="12">
      <c r="A437" s="29" t="s">
        <v>0</v>
      </c>
      <c r="B437" s="15"/>
      <c r="C437" s="2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>
        <f t="shared" si="128"/>
        <v>497513</v>
      </c>
      <c r="P437" s="15">
        <f t="shared" si="128"/>
        <v>470849</v>
      </c>
      <c r="Q437" s="15">
        <f>Q430+Q117</f>
        <v>430154</v>
      </c>
      <c r="R437" s="41"/>
    </row>
    <row r="439" spans="1:20" ht="12">
      <c r="A439" s="13" t="s">
        <v>48</v>
      </c>
      <c r="B439" s="20"/>
      <c r="C439" s="47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43"/>
      <c r="T439" s="10"/>
    </row>
    <row r="440" spans="1:20" ht="12">
      <c r="A440" s="13"/>
      <c r="B440" s="20"/>
      <c r="C440" s="29">
        <v>2001</v>
      </c>
      <c r="D440" s="15">
        <v>2002</v>
      </c>
      <c r="E440" s="14">
        <v>2003</v>
      </c>
      <c r="F440" s="14">
        <v>2004</v>
      </c>
      <c r="G440" s="14">
        <v>2005</v>
      </c>
      <c r="H440" s="14">
        <v>2006</v>
      </c>
      <c r="I440" s="14">
        <v>2007</v>
      </c>
      <c r="J440" s="14">
        <v>2008</v>
      </c>
      <c r="K440" s="14">
        <v>2009</v>
      </c>
      <c r="L440" s="14">
        <v>2010</v>
      </c>
      <c r="M440" s="14">
        <v>2011</v>
      </c>
      <c r="N440" s="14">
        <v>2012</v>
      </c>
      <c r="O440" s="14">
        <v>2013</v>
      </c>
      <c r="P440" s="14">
        <v>2014</v>
      </c>
      <c r="Q440" s="14">
        <v>2015</v>
      </c>
      <c r="R440" s="12"/>
      <c r="T440" s="10"/>
    </row>
    <row r="441" spans="1:20" ht="12">
      <c r="A441" s="6" t="s">
        <v>13</v>
      </c>
      <c r="B441" s="3"/>
      <c r="C441" s="3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40"/>
      <c r="T441" s="10"/>
    </row>
    <row r="442" spans="1:20" ht="12">
      <c r="A442" s="6" t="s">
        <v>15</v>
      </c>
      <c r="B442" s="3"/>
      <c r="C442" s="3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40"/>
      <c r="T442" s="48"/>
    </row>
    <row r="443" spans="1:18" ht="12">
      <c r="A443" s="6" t="s">
        <v>14</v>
      </c>
      <c r="B443" s="3"/>
      <c r="C443" s="3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40"/>
    </row>
    <row r="444" spans="1:18" ht="12">
      <c r="A444" s="29" t="s">
        <v>0</v>
      </c>
      <c r="B444" s="15"/>
      <c r="C444" s="2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41"/>
    </row>
    <row r="446" spans="1:20" ht="12">
      <c r="A446" s="13" t="s">
        <v>49</v>
      </c>
      <c r="B446" s="20"/>
      <c r="C446" s="47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43"/>
      <c r="T446" s="10"/>
    </row>
    <row r="447" spans="1:20" ht="12">
      <c r="A447" s="13"/>
      <c r="B447" s="20"/>
      <c r="C447" s="29">
        <v>2001</v>
      </c>
      <c r="D447" s="15">
        <v>2002</v>
      </c>
      <c r="E447" s="14">
        <v>2003</v>
      </c>
      <c r="F447" s="14">
        <v>2004</v>
      </c>
      <c r="G447" s="14">
        <v>2005</v>
      </c>
      <c r="H447" s="14">
        <v>2006</v>
      </c>
      <c r="I447" s="14">
        <v>2007</v>
      </c>
      <c r="J447" s="14">
        <v>2008</v>
      </c>
      <c r="K447" s="14">
        <v>2009</v>
      </c>
      <c r="L447" s="14">
        <v>2010</v>
      </c>
      <c r="M447" s="14">
        <v>2011</v>
      </c>
      <c r="N447" s="14">
        <v>2012</v>
      </c>
      <c r="O447" s="14">
        <v>2013</v>
      </c>
      <c r="P447" s="14">
        <v>2014</v>
      </c>
      <c r="Q447" s="14">
        <v>2015</v>
      </c>
      <c r="R447" s="12"/>
      <c r="T447" s="10"/>
    </row>
    <row r="448" spans="1:20" ht="12">
      <c r="A448" s="6" t="s">
        <v>13</v>
      </c>
      <c r="B448" s="3"/>
      <c r="C448" s="3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40"/>
      <c r="T448" s="10"/>
    </row>
    <row r="449" spans="1:20" ht="12">
      <c r="A449" s="6" t="s">
        <v>15</v>
      </c>
      <c r="B449" s="3"/>
      <c r="C449" s="3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40"/>
      <c r="T449" s="48"/>
    </row>
    <row r="450" spans="1:18" ht="12">
      <c r="A450" s="6" t="s">
        <v>14</v>
      </c>
      <c r="B450" s="3"/>
      <c r="C450" s="3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40"/>
    </row>
    <row r="451" spans="1:18" ht="12">
      <c r="A451" s="29" t="s">
        <v>0</v>
      </c>
      <c r="B451" s="15"/>
      <c r="C451" s="2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41"/>
    </row>
    <row r="453" spans="1:20" ht="12">
      <c r="A453" s="13" t="s">
        <v>50</v>
      </c>
      <c r="B453" s="20"/>
      <c r="C453" s="47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43"/>
      <c r="T453" s="10"/>
    </row>
    <row r="454" spans="1:20" ht="12">
      <c r="A454" s="13"/>
      <c r="B454" s="20"/>
      <c r="C454" s="29">
        <v>2001</v>
      </c>
      <c r="D454" s="15">
        <v>2002</v>
      </c>
      <c r="E454" s="14">
        <v>2003</v>
      </c>
      <c r="F454" s="14">
        <v>2004</v>
      </c>
      <c r="G454" s="14">
        <v>2005</v>
      </c>
      <c r="H454" s="14">
        <v>2006</v>
      </c>
      <c r="I454" s="14">
        <v>2007</v>
      </c>
      <c r="J454" s="14">
        <v>2008</v>
      </c>
      <c r="K454" s="14">
        <v>2009</v>
      </c>
      <c r="L454" s="14">
        <v>2010</v>
      </c>
      <c r="M454" s="14">
        <v>2011</v>
      </c>
      <c r="N454" s="14">
        <v>2012</v>
      </c>
      <c r="O454" s="14">
        <v>2013</v>
      </c>
      <c r="P454" s="14">
        <v>2014</v>
      </c>
      <c r="Q454" s="14">
        <v>2015</v>
      </c>
      <c r="R454" s="12"/>
      <c r="T454" s="10"/>
    </row>
    <row r="455" spans="1:20" ht="12">
      <c r="A455" s="6" t="s">
        <v>13</v>
      </c>
      <c r="B455" s="3"/>
      <c r="C455" s="3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24">
        <f aca="true" t="shared" si="129" ref="O455:P458">O427/O86</f>
        <v>0.003703157479741919</v>
      </c>
      <c r="P455" s="24">
        <f t="shared" si="129"/>
        <v>0.0038662560200186627</v>
      </c>
      <c r="Q455" s="10"/>
      <c r="R455" s="40"/>
      <c r="T455" s="10"/>
    </row>
    <row r="456" spans="1:20" ht="12">
      <c r="A456" s="6" t="s">
        <v>15</v>
      </c>
      <c r="B456" s="3"/>
      <c r="C456" s="3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24">
        <f t="shared" si="129"/>
        <v>0.026494719071050627</v>
      </c>
      <c r="P456" s="24">
        <f t="shared" si="129"/>
        <v>0.027178981348637016</v>
      </c>
      <c r="Q456" s="10"/>
      <c r="R456" s="40"/>
      <c r="T456" s="48"/>
    </row>
    <row r="457" spans="1:18" ht="12">
      <c r="A457" s="6" t="s">
        <v>14</v>
      </c>
      <c r="B457" s="3"/>
      <c r="C457" s="3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24">
        <f t="shared" si="129"/>
        <v>0.013821351299187457</v>
      </c>
      <c r="P457" s="24">
        <f t="shared" si="129"/>
        <v>0.014058320731851185</v>
      </c>
      <c r="Q457" s="10"/>
      <c r="R457" s="40"/>
    </row>
    <row r="458" spans="1:18" ht="12">
      <c r="A458" s="29" t="s">
        <v>0</v>
      </c>
      <c r="B458" s="15"/>
      <c r="C458" s="2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27">
        <f t="shared" si="129"/>
        <v>0.009392767256414277</v>
      </c>
      <c r="P458" s="27">
        <f t="shared" si="129"/>
        <v>0.009643716086574917</v>
      </c>
      <c r="Q458" s="27">
        <f>Q430/Q89</f>
        <v>0.010689795545273452</v>
      </c>
      <c r="R458" s="41"/>
    </row>
    <row r="460" spans="1:20" ht="12">
      <c r="A460" s="13" t="s">
        <v>51</v>
      </c>
      <c r="B460" s="20"/>
      <c r="C460" s="47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43"/>
      <c r="T460" s="10"/>
    </row>
    <row r="461" spans="1:20" ht="12">
      <c r="A461" s="13"/>
      <c r="B461" s="20"/>
      <c r="C461" s="29">
        <v>2001</v>
      </c>
      <c r="D461" s="15">
        <v>2002</v>
      </c>
      <c r="E461" s="14">
        <v>2003</v>
      </c>
      <c r="F461" s="14">
        <v>2004</v>
      </c>
      <c r="G461" s="14">
        <v>2005</v>
      </c>
      <c r="H461" s="14">
        <v>2006</v>
      </c>
      <c r="I461" s="14">
        <v>2007</v>
      </c>
      <c r="J461" s="14">
        <v>2008</v>
      </c>
      <c r="K461" s="14">
        <v>2009</v>
      </c>
      <c r="L461" s="14">
        <v>2010</v>
      </c>
      <c r="M461" s="14">
        <v>2011</v>
      </c>
      <c r="N461" s="14">
        <v>2012</v>
      </c>
      <c r="O461" s="14">
        <v>2013</v>
      </c>
      <c r="P461" s="14">
        <v>2014</v>
      </c>
      <c r="Q461" s="14">
        <v>2015</v>
      </c>
      <c r="R461" s="12"/>
      <c r="T461" s="10"/>
    </row>
    <row r="462" spans="1:20" ht="12">
      <c r="A462" s="6" t="s">
        <v>13</v>
      </c>
      <c r="B462" s="3"/>
      <c r="C462" s="35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24">
        <f aca="true" t="shared" si="130" ref="O462:P465">O434/O86</f>
        <v>0.0423873810697732</v>
      </c>
      <c r="P462" s="24">
        <f t="shared" si="130"/>
        <v>0.040329577424746306</v>
      </c>
      <c r="Q462" s="10"/>
      <c r="R462" s="40"/>
      <c r="T462" s="10"/>
    </row>
    <row r="463" spans="1:20" ht="12">
      <c r="A463" s="6" t="s">
        <v>15</v>
      </c>
      <c r="B463" s="3"/>
      <c r="C463" s="3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24">
        <f t="shared" si="130"/>
        <v>0.12501544131271747</v>
      </c>
      <c r="P463" s="24">
        <f t="shared" si="130"/>
        <v>0.1181440869030539</v>
      </c>
      <c r="Q463" s="10"/>
      <c r="R463" s="40"/>
      <c r="T463" s="48"/>
    </row>
    <row r="464" spans="1:18" ht="12">
      <c r="A464" s="6" t="s">
        <v>14</v>
      </c>
      <c r="B464" s="3"/>
      <c r="C464" s="35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24">
        <f t="shared" si="130"/>
        <v>0.09632675499179723</v>
      </c>
      <c r="P464" s="24">
        <f t="shared" si="130"/>
        <v>0.09061570305545724</v>
      </c>
      <c r="Q464" s="10"/>
      <c r="R464" s="40"/>
    </row>
    <row r="465" spans="1:18" ht="12">
      <c r="A465" s="29" t="s">
        <v>0</v>
      </c>
      <c r="B465" s="15"/>
      <c r="C465" s="2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27">
        <f t="shared" si="130"/>
        <v>0.06855559849833397</v>
      </c>
      <c r="P465" s="27">
        <f t="shared" si="130"/>
        <v>0.06483521204608715</v>
      </c>
      <c r="Q465" s="27">
        <f>Q437/Q89</f>
        <v>0.05903831642376751</v>
      </c>
      <c r="R465" s="41"/>
    </row>
    <row r="467" ht="12">
      <c r="A467" s="7" t="s">
        <v>65</v>
      </c>
    </row>
    <row r="468" spans="2:6" ht="12">
      <c r="B468" s="6" t="s">
        <v>13</v>
      </c>
      <c r="D468" s="1" t="s">
        <v>1</v>
      </c>
      <c r="E468" s="1" t="s">
        <v>53</v>
      </c>
      <c r="F468" s="1" t="s">
        <v>54</v>
      </c>
    </row>
    <row r="469" spans="3:6" ht="12">
      <c r="C469" s="1">
        <v>2013</v>
      </c>
      <c r="D469" s="11">
        <f>O205</f>
        <v>0.038684223590031284</v>
      </c>
      <c r="E469" s="11">
        <f>$O$455</f>
        <v>0.003703157479741919</v>
      </c>
      <c r="F469" s="11">
        <f>SUM(D469:E469)</f>
        <v>0.0423873810697732</v>
      </c>
    </row>
    <row r="470" spans="3:8" ht="12">
      <c r="C470" s="1">
        <v>2014</v>
      </c>
      <c r="D470" s="11">
        <f>P205</f>
        <v>0.03646332140472764</v>
      </c>
      <c r="E470" s="11">
        <f>P455</f>
        <v>0.0038662560200186627</v>
      </c>
      <c r="F470" s="11">
        <f>SUM(D470:E470)</f>
        <v>0.040329577424746306</v>
      </c>
      <c r="H470" s="11"/>
    </row>
    <row r="471" spans="3:6" ht="12">
      <c r="C471" s="1">
        <v>2015</v>
      </c>
      <c r="D471" s="11">
        <f>Q205</f>
        <v>0.034099820953814745</v>
      </c>
      <c r="F471" s="11"/>
    </row>
    <row r="472" ht="12">
      <c r="F472" s="11"/>
    </row>
    <row r="473" spans="2:6" ht="12">
      <c r="B473" s="6" t="s">
        <v>15</v>
      </c>
      <c r="D473" s="1" t="s">
        <v>1</v>
      </c>
      <c r="E473" s="1" t="s">
        <v>53</v>
      </c>
      <c r="F473" s="1" t="s">
        <v>54</v>
      </c>
    </row>
    <row r="474" spans="3:6" ht="12">
      <c r="C474" s="1">
        <v>2013</v>
      </c>
      <c r="D474" s="11">
        <f>O206</f>
        <v>0.09852072224166684</v>
      </c>
      <c r="E474" s="11">
        <f>O456</f>
        <v>0.026494719071050627</v>
      </c>
      <c r="F474" s="11">
        <f>SUM(D474:E474)</f>
        <v>0.12501544131271747</v>
      </c>
    </row>
    <row r="475" spans="3:6" ht="12">
      <c r="C475" s="1">
        <v>2014</v>
      </c>
      <c r="D475" s="11">
        <f>P206</f>
        <v>0.09096510555441689</v>
      </c>
      <c r="E475" s="11">
        <f>P456</f>
        <v>0.027178981348637016</v>
      </c>
      <c r="F475" s="11">
        <f>SUM(D475:E475)</f>
        <v>0.1181440869030539</v>
      </c>
    </row>
    <row r="476" spans="3:6" ht="12">
      <c r="C476" s="1">
        <v>2015</v>
      </c>
      <c r="D476" s="11">
        <f>Q206</f>
        <v>0.07534674795114896</v>
      </c>
      <c r="F476" s="11"/>
    </row>
    <row r="477" ht="12">
      <c r="F477" s="11"/>
    </row>
    <row r="478" spans="2:6" ht="12">
      <c r="B478" s="6" t="s">
        <v>14</v>
      </c>
      <c r="D478" s="1" t="s">
        <v>1</v>
      </c>
      <c r="E478" s="1" t="s">
        <v>53</v>
      </c>
      <c r="F478" s="1" t="s">
        <v>54</v>
      </c>
    </row>
    <row r="479" spans="3:6" ht="12">
      <c r="C479" s="1">
        <v>2013</v>
      </c>
      <c r="D479" s="11">
        <f>O207</f>
        <v>0.08250540369260978</v>
      </c>
      <c r="E479" s="11">
        <f>O457</f>
        <v>0.013821351299187457</v>
      </c>
      <c r="F479" s="11">
        <f>SUM(D479:E479)</f>
        <v>0.09632675499179724</v>
      </c>
    </row>
    <row r="480" spans="3:6" ht="12">
      <c r="C480" s="1">
        <v>2014</v>
      </c>
      <c r="D480" s="11">
        <f>P207</f>
        <v>0.07655738232360607</v>
      </c>
      <c r="E480" s="11">
        <f>P457</f>
        <v>0.014058320731851185</v>
      </c>
      <c r="F480" s="11">
        <f>SUM(D480:E480)</f>
        <v>0.09061570305545726</v>
      </c>
    </row>
    <row r="481" spans="3:6" ht="12">
      <c r="C481" s="1">
        <v>2015</v>
      </c>
      <c r="D481" s="11">
        <f>Q207</f>
        <v>0.06478990293937802</v>
      </c>
      <c r="F481" s="11"/>
    </row>
    <row r="482" ht="12">
      <c r="F482" s="11"/>
    </row>
    <row r="483" ht="12">
      <c r="F483" s="11"/>
    </row>
    <row r="484" spans="2:6" ht="12">
      <c r="B484" s="6" t="s">
        <v>0</v>
      </c>
      <c r="D484" s="1" t="s">
        <v>1</v>
      </c>
      <c r="E484" s="1" t="s">
        <v>53</v>
      </c>
      <c r="F484" s="1" t="s">
        <v>54</v>
      </c>
    </row>
    <row r="485" spans="3:6" ht="12">
      <c r="C485" s="1">
        <v>2013</v>
      </c>
      <c r="D485" s="11">
        <f>O208</f>
        <v>0.059162831241919685</v>
      </c>
      <c r="E485" s="11">
        <f>O458</f>
        <v>0.009392767256414277</v>
      </c>
      <c r="F485" s="11">
        <f>SUM(D485:E485)</f>
        <v>0.06855559849833397</v>
      </c>
    </row>
    <row r="486" spans="3:6" ht="12">
      <c r="C486" s="1">
        <v>2014</v>
      </c>
      <c r="D486" s="11">
        <f>P208</f>
        <v>0.05519149595951223</v>
      </c>
      <c r="E486" s="11">
        <f>P458</f>
        <v>0.009643716086574917</v>
      </c>
      <c r="F486" s="11">
        <f>SUM(D486:E486)</f>
        <v>0.06483521204608714</v>
      </c>
    </row>
    <row r="487" spans="3:6" ht="12">
      <c r="C487" s="1">
        <v>2015</v>
      </c>
      <c r="D487" s="11">
        <f>Q208</f>
        <v>0.048348520878494054</v>
      </c>
      <c r="E487" s="11">
        <f>$Q$458</f>
        <v>0.010689795545273452</v>
      </c>
      <c r="F487" s="11">
        <f>$Q$465</f>
        <v>0.05903831642376751</v>
      </c>
    </row>
    <row r="488" ht="12">
      <c r="F488" s="11"/>
    </row>
    <row r="492" ht="12">
      <c r="A492" s="7" t="s">
        <v>66</v>
      </c>
    </row>
    <row r="494" spans="8:17" ht="12"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3:17" ht="1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 ht="12">
      <c r="A496" s="6" t="s">
        <v>13</v>
      </c>
      <c r="C496" s="1" t="s">
        <v>1</v>
      </c>
      <c r="D496" s="1" t="s">
        <v>53</v>
      </c>
      <c r="G496" s="6"/>
      <c r="I496" s="1" t="s">
        <v>63</v>
      </c>
      <c r="J496" s="9"/>
      <c r="K496" s="9"/>
      <c r="L496" s="9"/>
      <c r="M496" s="9"/>
      <c r="N496" s="9"/>
      <c r="O496" s="9"/>
      <c r="P496" s="9"/>
      <c r="Q496" s="9"/>
    </row>
    <row r="497" spans="1:17" ht="12">
      <c r="A497" s="6"/>
      <c r="B497" s="1">
        <v>2011</v>
      </c>
      <c r="C497" s="11">
        <v>0.023586292686298</v>
      </c>
      <c r="D497" s="11">
        <f>C525/C531</f>
        <v>0.004512372437399301</v>
      </c>
      <c r="G497" s="6" t="s">
        <v>13</v>
      </c>
      <c r="H497" s="1">
        <v>2011</v>
      </c>
      <c r="I497" s="11">
        <f>SUM(C497:D497)</f>
        <v>0.0280986651236973</v>
      </c>
      <c r="J497" s="9"/>
      <c r="K497" s="9"/>
      <c r="L497" s="9"/>
      <c r="M497" s="9"/>
      <c r="N497" s="9"/>
      <c r="O497" s="9"/>
      <c r="P497" s="9"/>
      <c r="Q497" s="9"/>
    </row>
    <row r="498" spans="1:17" ht="12">
      <c r="A498" s="6"/>
      <c r="B498" s="1">
        <v>2012</v>
      </c>
      <c r="C498" s="11">
        <v>0.024641957635873787</v>
      </c>
      <c r="D498" s="11">
        <f>C526/C532</f>
        <v>0.004580781514817991</v>
      </c>
      <c r="G498" s="6"/>
      <c r="H498" s="1">
        <v>2012</v>
      </c>
      <c r="I498" s="11">
        <f>SUM(C498:D498)</f>
        <v>0.029222739150691776</v>
      </c>
      <c r="J498" s="9"/>
      <c r="K498" s="9"/>
      <c r="L498" s="9"/>
      <c r="M498" s="9"/>
      <c r="N498" s="9"/>
      <c r="O498" s="9"/>
      <c r="P498" s="9"/>
      <c r="Q498" s="9"/>
    </row>
    <row r="499" spans="1:17" ht="12">
      <c r="A499" s="1"/>
      <c r="B499" s="1">
        <v>2013</v>
      </c>
      <c r="C499" s="11">
        <v>0.026264549465485808</v>
      </c>
      <c r="D499" s="11">
        <f>C527/C533</f>
        <v>0.004815212349381344</v>
      </c>
      <c r="H499" s="1">
        <v>2013</v>
      </c>
      <c r="I499" s="11">
        <f>SUM(C499:D499)</f>
        <v>0.03107976181486715</v>
      </c>
      <c r="J499" s="9"/>
      <c r="K499" s="9"/>
      <c r="L499" s="9"/>
      <c r="M499" s="9"/>
      <c r="N499" s="9"/>
      <c r="O499" s="9"/>
      <c r="P499" s="9"/>
      <c r="Q499" s="9"/>
    </row>
    <row r="500" spans="1:17" ht="12">
      <c r="A500" s="1"/>
      <c r="B500" s="1">
        <v>2014</v>
      </c>
      <c r="C500" s="11">
        <v>0.0222225526467682</v>
      </c>
      <c r="D500" s="11">
        <f>C528/C534</f>
        <v>0.0058503167795141585</v>
      </c>
      <c r="H500" s="1">
        <v>2014</v>
      </c>
      <c r="I500" s="11">
        <f>SUM(C500:D500)</f>
        <v>0.02807286942628236</v>
      </c>
      <c r="J500" s="9"/>
      <c r="K500" s="9"/>
      <c r="L500" s="9"/>
      <c r="M500" s="9"/>
      <c r="N500" s="9"/>
      <c r="O500" s="9"/>
      <c r="P500" s="9"/>
      <c r="Q500" s="9"/>
    </row>
    <row r="501" spans="1:17" ht="12">
      <c r="A501" s="1"/>
      <c r="B501" s="1">
        <v>2015</v>
      </c>
      <c r="C501" s="11">
        <v>0.01884761024195596</v>
      </c>
      <c r="D501" s="11"/>
      <c r="H501" s="1">
        <v>2015</v>
      </c>
      <c r="I501" s="11"/>
      <c r="J501" s="9"/>
      <c r="K501" s="9"/>
      <c r="L501" s="9"/>
      <c r="M501" s="9"/>
      <c r="N501" s="9"/>
      <c r="O501" s="9"/>
      <c r="P501" s="9"/>
      <c r="Q501" s="9"/>
    </row>
    <row r="502" spans="1:17" ht="12">
      <c r="A502" s="1"/>
      <c r="C502" s="11"/>
      <c r="D502" s="24"/>
      <c r="I502" s="11"/>
      <c r="J502" s="9"/>
      <c r="K502" s="9"/>
      <c r="L502" s="9"/>
      <c r="M502" s="9"/>
      <c r="N502" s="9"/>
      <c r="O502" s="9"/>
      <c r="P502" s="9"/>
      <c r="Q502" s="9"/>
    </row>
    <row r="503" spans="1:17" ht="12">
      <c r="A503" s="6" t="s">
        <v>15</v>
      </c>
      <c r="C503" s="11" t="s">
        <v>1</v>
      </c>
      <c r="D503" s="24" t="s">
        <v>53</v>
      </c>
      <c r="G503" s="6" t="s">
        <v>15</v>
      </c>
      <c r="I503" s="1" t="s">
        <v>63</v>
      </c>
      <c r="J503" s="9"/>
      <c r="K503" s="9"/>
      <c r="L503" s="9"/>
      <c r="M503" s="9"/>
      <c r="N503" s="9"/>
      <c r="O503" s="9"/>
      <c r="P503" s="9"/>
      <c r="Q503" s="9"/>
    </row>
    <row r="504" spans="1:9" ht="12">
      <c r="A504" s="6"/>
      <c r="B504" s="1">
        <v>2011</v>
      </c>
      <c r="C504" s="11">
        <v>0.05112309206563735</v>
      </c>
      <c r="D504" s="24">
        <f>D525/D531</f>
        <v>0.03105580937550499</v>
      </c>
      <c r="G504" s="6"/>
      <c r="H504" s="1">
        <v>2011</v>
      </c>
      <c r="I504" s="11">
        <f>SUM(C504:D504)</f>
        <v>0.08217890144114234</v>
      </c>
    </row>
    <row r="505" spans="1:9" ht="12">
      <c r="A505" s="6"/>
      <c r="B505" s="1">
        <v>2012</v>
      </c>
      <c r="C505" s="11">
        <v>0.04937509531521195</v>
      </c>
      <c r="D505" s="24">
        <f>D526/D532</f>
        <v>0.033442022933747755</v>
      </c>
      <c r="G505" s="6"/>
      <c r="H505" s="1">
        <v>2012</v>
      </c>
      <c r="I505" s="11">
        <f>SUM(C505:D505)</f>
        <v>0.08281711824895971</v>
      </c>
    </row>
    <row r="506" spans="1:9" ht="12">
      <c r="A506" s="1"/>
      <c r="B506" s="1">
        <v>2013</v>
      </c>
      <c r="C506" s="11">
        <v>0.04577627216375955</v>
      </c>
      <c r="D506" s="24">
        <f>D527/D533</f>
        <v>0.03567103935418769</v>
      </c>
      <c r="H506" s="1">
        <v>2013</v>
      </c>
      <c r="I506" s="11">
        <f>SUM(C506:D506)</f>
        <v>0.08144731151794724</v>
      </c>
    </row>
    <row r="507" spans="1:9" ht="12">
      <c r="A507" s="1"/>
      <c r="B507" s="1">
        <v>2014</v>
      </c>
      <c r="C507" s="11">
        <v>0.03342734925592769</v>
      </c>
      <c r="D507" s="24">
        <f>D528/D534</f>
        <v>0.03476905986481905</v>
      </c>
      <c r="H507" s="1">
        <v>2014</v>
      </c>
      <c r="I507" s="11">
        <f>SUM(C507:D507)</f>
        <v>0.06819640912074673</v>
      </c>
    </row>
    <row r="508" spans="1:9" ht="12">
      <c r="A508" s="1"/>
      <c r="B508" s="1">
        <v>2015</v>
      </c>
      <c r="C508" s="11">
        <v>0.024833286775397354</v>
      </c>
      <c r="D508" s="24"/>
      <c r="H508" s="1">
        <v>2015</v>
      </c>
      <c r="I508" s="11"/>
    </row>
    <row r="509" spans="1:9" ht="12">
      <c r="A509" s="1"/>
      <c r="C509" s="11"/>
      <c r="D509" s="24"/>
      <c r="I509" s="11"/>
    </row>
    <row r="510" spans="1:9" ht="12">
      <c r="A510" s="6" t="s">
        <v>14</v>
      </c>
      <c r="C510" s="11" t="s">
        <v>1</v>
      </c>
      <c r="D510" s="24" t="s">
        <v>53</v>
      </c>
      <c r="G510" s="6" t="s">
        <v>14</v>
      </c>
      <c r="I510" s="11" t="s">
        <v>54</v>
      </c>
    </row>
    <row r="511" spans="1:9" ht="12">
      <c r="A511" s="6"/>
      <c r="B511" s="1">
        <v>2011</v>
      </c>
      <c r="C511" s="11">
        <v>0.06635561311953418</v>
      </c>
      <c r="D511" s="24">
        <f>E525/E531</f>
        <v>0.016342572054669928</v>
      </c>
      <c r="G511" s="6"/>
      <c r="H511" s="1">
        <v>2011</v>
      </c>
      <c r="I511" s="11">
        <f>SUM(C511:D511)</f>
        <v>0.0826981851742041</v>
      </c>
    </row>
    <row r="512" spans="1:9" ht="12">
      <c r="A512" s="6"/>
      <c r="B512" s="1">
        <v>2012</v>
      </c>
      <c r="C512" s="11">
        <v>0.06944391864657401</v>
      </c>
      <c r="D512" s="24">
        <f>E526/E532</f>
        <v>0.016766395058044375</v>
      </c>
      <c r="G512" s="6"/>
      <c r="H512" s="1">
        <v>2012</v>
      </c>
      <c r="I512" s="11">
        <f>SUM(C512:D512)</f>
        <v>0.08621031370461839</v>
      </c>
    </row>
    <row r="513" spans="1:9" ht="12">
      <c r="A513" s="1"/>
      <c r="B513" s="1">
        <v>2013</v>
      </c>
      <c r="C513" s="11">
        <v>0.06798863699660224</v>
      </c>
      <c r="D513" s="24">
        <f>E527/E533</f>
        <v>0.017213836127666686</v>
      </c>
      <c r="H513" s="1">
        <v>2013</v>
      </c>
      <c r="I513" s="11">
        <f>SUM(C513:D513)</f>
        <v>0.08520247312426893</v>
      </c>
    </row>
    <row r="514" spans="1:9" ht="12">
      <c r="A514" s="1"/>
      <c r="B514" s="1">
        <v>2014</v>
      </c>
      <c r="C514" s="11">
        <v>0.0551750542391628</v>
      </c>
      <c r="D514" s="24">
        <f>E528/E534</f>
        <v>0.01464065575091854</v>
      </c>
      <c r="H514" s="1">
        <v>2014</v>
      </c>
      <c r="I514" s="11">
        <f>SUM(C514:D514)</f>
        <v>0.06981570999008134</v>
      </c>
    </row>
    <row r="515" spans="1:9" ht="12">
      <c r="A515" s="1"/>
      <c r="B515" s="1">
        <v>2015</v>
      </c>
      <c r="C515" s="11">
        <v>0.04284754596524766</v>
      </c>
      <c r="D515" s="24"/>
      <c r="H515" s="1">
        <v>2015</v>
      </c>
      <c r="I515" s="11"/>
    </row>
    <row r="516" spans="1:9" ht="12">
      <c r="A516" s="1"/>
      <c r="C516" s="11"/>
      <c r="D516" s="24"/>
      <c r="I516" s="11"/>
    </row>
    <row r="517" spans="1:5" ht="12">
      <c r="A517" s="1"/>
      <c r="C517" s="11"/>
      <c r="D517" s="24"/>
      <c r="E517" s="11"/>
    </row>
    <row r="518" spans="1:9" ht="12">
      <c r="A518" s="6" t="s">
        <v>0</v>
      </c>
      <c r="C518" s="11" t="s">
        <v>1</v>
      </c>
      <c r="D518" s="24" t="s">
        <v>53</v>
      </c>
      <c r="E518" s="11" t="s">
        <v>54</v>
      </c>
      <c r="G518" s="6" t="s">
        <v>0</v>
      </c>
      <c r="I518" s="11" t="s">
        <v>54</v>
      </c>
    </row>
    <row r="519" spans="1:9" ht="12">
      <c r="A519" s="6"/>
      <c r="B519" s="1">
        <v>2011</v>
      </c>
      <c r="C519" s="11">
        <v>0.040925503668265424</v>
      </c>
      <c r="D519" s="24">
        <f>F525/F531</f>
        <v>0.01125655479414771</v>
      </c>
      <c r="E519" s="11">
        <f>SUM(C519:D519)</f>
        <v>0.05218205846241313</v>
      </c>
      <c r="H519" s="1">
        <v>2011</v>
      </c>
      <c r="I519" s="11">
        <f>SUM(C519:D519)</f>
        <v>0.05218205846241313</v>
      </c>
    </row>
    <row r="520" spans="1:9" ht="12">
      <c r="A520" s="6"/>
      <c r="B520" s="1">
        <v>2012</v>
      </c>
      <c r="C520" s="11">
        <v>0.04236614505752167</v>
      </c>
      <c r="D520" s="24">
        <f>F526/F532</f>
        <v>0.01169796848947326</v>
      </c>
      <c r="E520" s="11">
        <f>SUM(C520:D520)</f>
        <v>0.05406411354699493</v>
      </c>
      <c r="H520" s="1">
        <v>2012</v>
      </c>
      <c r="I520" s="11">
        <f>SUM(C520:D520)</f>
        <v>0.05406411354699493</v>
      </c>
    </row>
    <row r="521" spans="1:9" ht="12">
      <c r="A521" s="1"/>
      <c r="B521" s="1">
        <v>2013</v>
      </c>
      <c r="C521" s="11">
        <v>0.04239026823445857</v>
      </c>
      <c r="D521" s="24">
        <f>F527/F533</f>
        <v>0.012222637685237361</v>
      </c>
      <c r="E521" s="11">
        <f>SUM(C521:D521)</f>
        <v>0.054612905919695934</v>
      </c>
      <c r="H521" s="1">
        <v>2013</v>
      </c>
      <c r="I521" s="11">
        <f>SUM(C521:D521)</f>
        <v>0.054612905919695934</v>
      </c>
    </row>
    <row r="522" spans="1:9" ht="12">
      <c r="A522" s="1"/>
      <c r="B522" s="1">
        <v>2014</v>
      </c>
      <c r="C522" s="11">
        <v>0.03450206822227975</v>
      </c>
      <c r="D522" s="24">
        <f>F528/F534</f>
        <v>0.011838789601305912</v>
      </c>
      <c r="E522" s="11">
        <f>SUM(C522:D522)</f>
        <v>0.04634085782358566</v>
      </c>
      <c r="H522" s="1">
        <v>2014</v>
      </c>
      <c r="I522" s="11">
        <f>SUM(C522:D522)</f>
        <v>0.04634085782358566</v>
      </c>
    </row>
    <row r="523" spans="1:9" ht="12">
      <c r="A523" s="1"/>
      <c r="B523" s="1">
        <v>2015</v>
      </c>
      <c r="C523" s="11">
        <v>0.027547725092555687</v>
      </c>
      <c r="D523" s="24">
        <f>F529/F535</f>
        <v>0.012678954889804554</v>
      </c>
      <c r="E523" s="11">
        <f>SUM(C523:D523)</f>
        <v>0.04022667998236024</v>
      </c>
      <c r="H523" s="1">
        <v>2015</v>
      </c>
      <c r="I523" s="11">
        <f>SUM(C523:D523)</f>
        <v>0.04022667998236024</v>
      </c>
    </row>
    <row r="524" spans="1:5" ht="12">
      <c r="A524" s="1"/>
      <c r="E524" s="11"/>
    </row>
    <row r="525" spans="1:6" ht="12">
      <c r="A525" s="1" t="s">
        <v>61</v>
      </c>
      <c r="B525" s="1">
        <v>2011</v>
      </c>
      <c r="C525" s="1">
        <v>3330</v>
      </c>
      <c r="D525" s="1">
        <v>4228</v>
      </c>
      <c r="E525" s="1">
        <v>7331</v>
      </c>
      <c r="F525" s="1">
        <v>14889</v>
      </c>
    </row>
    <row r="526" spans="1:6" ht="12">
      <c r="A526" s="1"/>
      <c r="B526" s="1">
        <v>2012</v>
      </c>
      <c r="C526" s="1">
        <v>3392</v>
      </c>
      <c r="D526" s="1">
        <v>4605</v>
      </c>
      <c r="E526" s="1">
        <v>7529</v>
      </c>
      <c r="F526" s="1">
        <v>15526</v>
      </c>
    </row>
    <row r="527" spans="1:6" ht="12">
      <c r="A527" s="1"/>
      <c r="B527" s="1">
        <v>2013</v>
      </c>
      <c r="C527" s="1">
        <v>3571</v>
      </c>
      <c r="D527" s="1">
        <v>4949</v>
      </c>
      <c r="E527" s="1">
        <v>7726</v>
      </c>
      <c r="F527" s="1">
        <v>16246</v>
      </c>
    </row>
    <row r="528" spans="1:6" ht="12">
      <c r="A528" s="1"/>
      <c r="B528" s="1">
        <v>2014</v>
      </c>
      <c r="C528" s="1">
        <v>4328</v>
      </c>
      <c r="D528" s="1">
        <v>4820</v>
      </c>
      <c r="E528" s="1">
        <v>6539</v>
      </c>
      <c r="F528" s="1">
        <v>15687</v>
      </c>
    </row>
    <row r="529" spans="1:6" ht="12">
      <c r="A529" s="1"/>
      <c r="B529" s="1">
        <v>2015</v>
      </c>
      <c r="F529" s="48">
        <v>16733</v>
      </c>
    </row>
    <row r="530" spans="1:9" ht="12">
      <c r="A530" s="1"/>
      <c r="I530" s="48">
        <v>16733</v>
      </c>
    </row>
    <row r="531" spans="1:6" ht="12">
      <c r="A531" s="1" t="s">
        <v>62</v>
      </c>
      <c r="B531" s="1">
        <v>2011</v>
      </c>
      <c r="C531" s="1">
        <v>737971</v>
      </c>
      <c r="D531" s="1">
        <v>136142</v>
      </c>
      <c r="E531" s="1">
        <v>448583</v>
      </c>
      <c r="F531" s="1">
        <v>1322696</v>
      </c>
    </row>
    <row r="532" spans="1:6" ht="12">
      <c r="A532" s="1"/>
      <c r="B532" s="1">
        <v>2012</v>
      </c>
      <c r="C532" s="1">
        <v>740485</v>
      </c>
      <c r="D532" s="1">
        <v>137701</v>
      </c>
      <c r="E532" s="1">
        <v>449053</v>
      </c>
      <c r="F532" s="1">
        <v>1327239</v>
      </c>
    </row>
    <row r="533" spans="1:6" ht="12">
      <c r="A533" s="1"/>
      <c r="B533" s="1">
        <v>2013</v>
      </c>
      <c r="C533" s="1">
        <v>741608</v>
      </c>
      <c r="D533" s="1">
        <v>138740</v>
      </c>
      <c r="E533" s="1">
        <v>448825</v>
      </c>
      <c r="F533" s="1">
        <v>1329173</v>
      </c>
    </row>
    <row r="534" spans="1:6" ht="12">
      <c r="A534" s="1"/>
      <c r="B534" s="1">
        <v>2014</v>
      </c>
      <c r="C534" s="1">
        <v>739789</v>
      </c>
      <c r="D534" s="1">
        <v>138629</v>
      </c>
      <c r="E534" s="1">
        <v>446633</v>
      </c>
      <c r="F534" s="1">
        <v>1325051</v>
      </c>
    </row>
    <row r="535" spans="1:6" ht="12">
      <c r="A535" s="1"/>
      <c r="B535" s="1">
        <v>2015</v>
      </c>
      <c r="C535" s="1">
        <v>736539</v>
      </c>
      <c r="D535" s="1">
        <v>139611</v>
      </c>
      <c r="E535" s="1">
        <v>443596</v>
      </c>
      <c r="F535" s="1">
        <v>1319746</v>
      </c>
    </row>
    <row r="537" spans="1:18" ht="12">
      <c r="A537" s="13" t="s">
        <v>67</v>
      </c>
      <c r="B537" s="20"/>
      <c r="C537" s="1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43"/>
    </row>
    <row r="538" spans="1:18" s="7" customFormat="1" ht="12">
      <c r="A538" s="13"/>
      <c r="B538" s="20"/>
      <c r="C538" s="29">
        <v>2001</v>
      </c>
      <c r="D538" s="15">
        <v>2002</v>
      </c>
      <c r="E538" s="14">
        <v>2003</v>
      </c>
      <c r="F538" s="14">
        <v>2004</v>
      </c>
      <c r="G538" s="14">
        <v>2005</v>
      </c>
      <c r="H538" s="14">
        <v>2006</v>
      </c>
      <c r="I538" s="14">
        <v>2007</v>
      </c>
      <c r="J538" s="14">
        <v>2008</v>
      </c>
      <c r="K538" s="14">
        <v>2009</v>
      </c>
      <c r="L538" s="14">
        <v>2010</v>
      </c>
      <c r="M538" s="14">
        <v>2011</v>
      </c>
      <c r="N538" s="14">
        <v>2012</v>
      </c>
      <c r="O538" s="14">
        <v>2013</v>
      </c>
      <c r="P538" s="14">
        <v>2014</v>
      </c>
      <c r="Q538" s="14">
        <v>2015</v>
      </c>
      <c r="R538" s="12"/>
    </row>
    <row r="539" spans="1:18" s="11" customFormat="1" ht="12">
      <c r="A539" s="83" t="s">
        <v>13</v>
      </c>
      <c r="C539" s="23">
        <f>'15-24jr'!C114/Totaal!C114</f>
        <v>0.16552808988764045</v>
      </c>
      <c r="D539" s="24">
        <f>'15-24jr'!D114/Totaal!D114</f>
        <v>0.17466030894287346</v>
      </c>
      <c r="E539" s="24">
        <f>'15-24jr'!E114/Totaal!E114</f>
        <v>0.17352932424792453</v>
      </c>
      <c r="F539" s="24">
        <f>'15-24jr'!F114/Totaal!F114</f>
        <v>0.14709340448142538</v>
      </c>
      <c r="G539" s="24">
        <f>'15-24jr'!G114/Totaal!G114</f>
        <v>0.1396569110266873</v>
      </c>
      <c r="H539" s="24">
        <f>'15-24jr'!H114/Totaal!H114</f>
        <v>0.1282059270706114</v>
      </c>
      <c r="I539" s="24">
        <f>'15-24jr'!I114/Totaal!I114</f>
        <v>0.11998412214606208</v>
      </c>
      <c r="J539" s="24">
        <f>'15-24jr'!J114/Totaal!J114</f>
        <v>0.12389247859916346</v>
      </c>
      <c r="K539" s="24">
        <f>'15-24jr'!K114/Totaal!K114</f>
        <v>0.13130378458406589</v>
      </c>
      <c r="L539" s="24">
        <f>'15-24jr'!L114/Totaal!L114</f>
        <v>0.1240231150247661</v>
      </c>
      <c r="M539" s="24">
        <f>'15-24jr'!M114/Totaal!M114</f>
        <v>0.12224859883974099</v>
      </c>
      <c r="N539" s="24">
        <f>'15-24jr'!N114/Totaal!N114</f>
        <v>0.12417993738941065</v>
      </c>
      <c r="O539" s="24">
        <f>'15-24jr'!O114/Totaal!O114</f>
        <v>0.12133708761088408</v>
      </c>
      <c r="P539" s="24">
        <f>'15-24jr'!P114/Totaal!P114</f>
        <v>0.10862814023866475</v>
      </c>
      <c r="Q539" s="24">
        <f>'15-24jr'!Q114/Totaal!Q114</f>
        <v>0.09790397201534642</v>
      </c>
      <c r="R539" s="36"/>
    </row>
    <row r="540" spans="1:18" s="11" customFormat="1" ht="12">
      <c r="A540" s="83" t="s">
        <v>15</v>
      </c>
      <c r="C540" s="23">
        <f>'15-24jr'!C115/Totaal!C115</f>
        <v>0.14903809740210558</v>
      </c>
      <c r="D540" s="24">
        <f>'15-24jr'!D115/Totaal!D115</f>
        <v>0.15170103178704183</v>
      </c>
      <c r="E540" s="24">
        <f>'15-24jr'!E115/Totaal!E115</f>
        <v>0.14659995451444166</v>
      </c>
      <c r="F540" s="24">
        <f>'15-24jr'!F115/Totaal!F115</f>
        <v>0.13490430586598381</v>
      </c>
      <c r="G540" s="24">
        <f>'15-24jr'!G115/Totaal!G115</f>
        <v>0.12636178185448285</v>
      </c>
      <c r="H540" s="24">
        <f>'15-24jr'!H115/Totaal!H115</f>
        <v>0.1182124047074857</v>
      </c>
      <c r="I540" s="24">
        <f>'15-24jr'!I115/Totaal!I115</f>
        <v>0.11146841289794486</v>
      </c>
      <c r="J540" s="24">
        <f>'15-24jr'!J115/Totaal!J115</f>
        <v>0.11198194626574365</v>
      </c>
      <c r="K540" s="24">
        <f>'15-24jr'!K115/Totaal!K115</f>
        <v>0.10888356214135252</v>
      </c>
      <c r="L540" s="24">
        <f>'15-24jr'!L115/Totaal!L115</f>
        <v>0.10240231948087809</v>
      </c>
      <c r="M540" s="24">
        <f>'15-24jr'!M115/Totaal!M115</f>
        <v>0.0958268507937382</v>
      </c>
      <c r="N540" s="24">
        <f>'15-24jr'!N115/Totaal!N115</f>
        <v>0.09067509535621883</v>
      </c>
      <c r="O540" s="24">
        <f>'15-24jr'!O115/Totaal!O115</f>
        <v>0.08295021158769135</v>
      </c>
      <c r="P540" s="24">
        <f>'15-24jr'!P115/Totaal!P115</f>
        <v>0.06525749531762684</v>
      </c>
      <c r="Q540" s="24">
        <f>'15-24jr'!Q115/Totaal!Q115</f>
        <v>0.05776696602629255</v>
      </c>
      <c r="R540" s="36"/>
    </row>
    <row r="541" spans="1:18" s="11" customFormat="1" ht="12">
      <c r="A541" s="83" t="s">
        <v>14</v>
      </c>
      <c r="C541" s="23">
        <f>'15-24jr'!C116/Totaal!C116</f>
        <v>0.1886516238725109</v>
      </c>
      <c r="D541" s="24">
        <f>'15-24jr'!D116/Totaal!D116</f>
        <v>0.1897675370561875</v>
      </c>
      <c r="E541" s="24">
        <f>'15-24jr'!E116/Totaal!E116</f>
        <v>0.1877799906567333</v>
      </c>
      <c r="F541" s="24">
        <f>'15-24jr'!F116/Totaal!F116</f>
        <v>0.1737252577930544</v>
      </c>
      <c r="G541" s="24">
        <f>'15-24jr'!G116/Totaal!G116</f>
        <v>0.16502430692418868</v>
      </c>
      <c r="H541" s="24">
        <f>'15-24jr'!H116/Totaal!H116</f>
        <v>0.16572155056611015</v>
      </c>
      <c r="I541" s="24">
        <f>'15-24jr'!I116/Totaal!I116</f>
        <v>0.1653143709557119</v>
      </c>
      <c r="J541" s="24">
        <f>'15-24jr'!J116/Totaal!J116</f>
        <v>0.16610258022908128</v>
      </c>
      <c r="K541" s="24">
        <f>'15-24jr'!K116/Totaal!K116</f>
        <v>0.1688393106950043</v>
      </c>
      <c r="L541" s="24">
        <f>'15-24jr'!L116/Totaal!L116</f>
        <v>0.15932530583078253</v>
      </c>
      <c r="M541" s="24">
        <f>'15-24jr'!M116/Totaal!M116</f>
        <v>0.16034346231126004</v>
      </c>
      <c r="N541" s="24">
        <f>'15-24jr'!N116/Totaal!N116</f>
        <v>0.16598535172883666</v>
      </c>
      <c r="O541" s="24">
        <f>'15-24jr'!O116/Totaal!O116</f>
        <v>0.15871983854944163</v>
      </c>
      <c r="P541" s="24">
        <f>'15-24jr'!P116/Totaal!P116</f>
        <v>0.13808619250144288</v>
      </c>
      <c r="Q541" s="24">
        <f>'15-24jr'!Q116/Totaal!Q116</f>
        <v>0.1263267734067088</v>
      </c>
      <c r="R541" s="36"/>
    </row>
    <row r="542" spans="1:18" s="11" customFormat="1" ht="12">
      <c r="A542" s="26" t="s">
        <v>0</v>
      </c>
      <c r="B542" s="27"/>
      <c r="C542" s="26">
        <f>'15-24jr'!C117/Totaal!C117</f>
        <v>0.17425802560746156</v>
      </c>
      <c r="D542" s="27">
        <f>'15-24jr'!D117/Totaal!D117</f>
        <v>0.1782628995419385</v>
      </c>
      <c r="E542" s="27">
        <f>'15-24jr'!E117/Totaal!E117</f>
        <v>0.1760943877259372</v>
      </c>
      <c r="F542" s="27">
        <f>'15-24jr'!F117/Totaal!F117</f>
        <v>0.1576202480500316</v>
      </c>
      <c r="G542" s="27">
        <f>'15-24jr'!G117/Totaal!G117</f>
        <v>0.1495665809030577</v>
      </c>
      <c r="H542" s="27">
        <f>'15-24jr'!H117/Totaal!H117</f>
        <v>0.14440157955230845</v>
      </c>
      <c r="I542" s="27">
        <f>'15-24jr'!I117/Totaal!I117</f>
        <v>0.14060634586768453</v>
      </c>
      <c r="J542" s="27">
        <f>'15-24jr'!J117/Totaal!J117</f>
        <v>0.14235644983148263</v>
      </c>
      <c r="K542" s="27">
        <f>'15-24jr'!K117/Totaal!K117</f>
        <v>0.1451037060166191</v>
      </c>
      <c r="L542" s="27">
        <f>'15-24jr'!L117/Totaal!L117</f>
        <v>0.13649238117795673</v>
      </c>
      <c r="M542" s="27">
        <f>'15-24jr'!M117/Totaal!M117</f>
        <v>0.13510977107315075</v>
      </c>
      <c r="N542" s="27">
        <f>'15-24jr'!N117/Totaal!N117</f>
        <v>0.13721528377672684</v>
      </c>
      <c r="O542" s="27">
        <f>'15-24jr'!O117/Totaal!O117</f>
        <v>0.13123123612725313</v>
      </c>
      <c r="P542" s="27">
        <f>'15-24jr'!P117/Totaal!P117</f>
        <v>0.11406038711222662</v>
      </c>
      <c r="Q542" s="27">
        <f>'15-24jr'!Q117/Totaal!Q117</f>
        <v>0.10320551398367152</v>
      </c>
      <c r="R542" s="37"/>
    </row>
    <row r="544" spans="1:17" ht="12">
      <c r="A544" s="13" t="s">
        <v>68</v>
      </c>
      <c r="B544" s="20"/>
      <c r="C544" s="19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 ht="12">
      <c r="A545" s="13"/>
      <c r="B545" s="20"/>
      <c r="C545" s="29">
        <v>2001</v>
      </c>
      <c r="D545" s="15">
        <v>2002</v>
      </c>
      <c r="E545" s="14">
        <v>2003</v>
      </c>
      <c r="F545" s="14">
        <v>2004</v>
      </c>
      <c r="G545" s="14">
        <v>2005</v>
      </c>
      <c r="H545" s="14">
        <v>2006</v>
      </c>
      <c r="I545" s="14">
        <v>2007</v>
      </c>
      <c r="J545" s="14">
        <v>2008</v>
      </c>
      <c r="K545" s="14">
        <v>2009</v>
      </c>
      <c r="L545" s="14">
        <v>2010</v>
      </c>
      <c r="M545" s="14">
        <v>2011</v>
      </c>
      <c r="N545" s="14">
        <v>2012</v>
      </c>
      <c r="O545" s="14">
        <v>2013</v>
      </c>
      <c r="P545" s="14">
        <v>2014</v>
      </c>
      <c r="Q545" s="14">
        <v>2015</v>
      </c>
    </row>
    <row r="546" spans="1:17" ht="12">
      <c r="A546" s="83" t="s">
        <v>13</v>
      </c>
      <c r="B546" s="11"/>
      <c r="C546" s="23">
        <f>'15-24jr'!C107/Totaal!C107</f>
        <v>0.07473816795838353</v>
      </c>
      <c r="D546" s="24">
        <f>'15-24jr'!D107/Totaal!D107</f>
        <v>0.076638240177285</v>
      </c>
      <c r="E546" s="24">
        <f>'15-24jr'!E107/Totaal!E107</f>
        <v>0.07936003042534985</v>
      </c>
      <c r="F546" s="24">
        <f>'15-24jr'!F107/Totaal!F107</f>
        <v>0.07328209938317021</v>
      </c>
      <c r="G546" s="24">
        <f>'15-24jr'!G107/Totaal!G107</f>
        <v>0.06942470638128456</v>
      </c>
      <c r="H546" s="24">
        <f>'15-24jr'!H107/Totaal!H107</f>
        <v>0.06378532215149371</v>
      </c>
      <c r="I546" s="24">
        <f>'15-24jr'!I107/Totaal!I107</f>
        <v>0.05761067524698</v>
      </c>
      <c r="J546" s="24">
        <f>'15-24jr'!J107/Totaal!J107</f>
        <v>0.05817266122614893</v>
      </c>
      <c r="K546" s="24">
        <f>'15-24jr'!K107/Totaal!K107</f>
        <v>0.05914802974990111</v>
      </c>
      <c r="L546" s="24">
        <f>'15-24jr'!L107/Totaal!L107</f>
        <v>0.056552511377423384</v>
      </c>
      <c r="M546" s="24">
        <f>'15-24jr'!M107/Totaal!M107</f>
        <v>0.051102823764538625</v>
      </c>
      <c r="N546" s="24">
        <f>'15-24jr'!N107/Totaal!N107</f>
        <v>0.054610888402482315</v>
      </c>
      <c r="O546" s="24">
        <f>'15-24jr'!O107/Totaal!O107</f>
        <v>0.05601737424873934</v>
      </c>
      <c r="P546" s="24">
        <f>'15-24jr'!P107/Totaal!P107</f>
        <v>0.0479767799214615</v>
      </c>
      <c r="Q546" s="24">
        <f>'15-24jr'!Q107/Totaal!Q107</f>
        <v>0.043882540354883565</v>
      </c>
    </row>
    <row r="547" spans="1:17" ht="12">
      <c r="A547" s="83" t="s">
        <v>15</v>
      </c>
      <c r="B547" s="11"/>
      <c r="C547" s="23">
        <f>'15-24jr'!C108/Totaal!C108</f>
        <v>0.09688607242638007</v>
      </c>
      <c r="D547" s="24">
        <f>'15-24jr'!D108/Totaal!D108</f>
        <v>0.10232214169501554</v>
      </c>
      <c r="E547" s="24">
        <f>'15-24jr'!E108/Totaal!E108</f>
        <v>0.10202435156764376</v>
      </c>
      <c r="F547" s="24">
        <f>'15-24jr'!F108/Totaal!F108</f>
        <v>0.09663942202437423</v>
      </c>
      <c r="G547" s="24">
        <f>'15-24jr'!G108/Totaal!G108</f>
        <v>0.09169177787343952</v>
      </c>
      <c r="H547" s="24">
        <f>'15-24jr'!H108/Totaal!H108</f>
        <v>0.085109163457685</v>
      </c>
      <c r="I547" s="24">
        <f>'15-24jr'!I108/Totaal!I108</f>
        <v>0.08059456887588771</v>
      </c>
      <c r="J547" s="24">
        <f>'15-24jr'!J108/Totaal!J108</f>
        <v>0.07935704224703792</v>
      </c>
      <c r="K547" s="24">
        <f>'15-24jr'!K108/Totaal!K108</f>
        <v>0.07784331425666734</v>
      </c>
      <c r="L547" s="24">
        <f>'15-24jr'!L108/Totaal!L108</f>
        <v>0.07456780540485813</v>
      </c>
      <c r="M547" s="24">
        <f>'15-24jr'!M108/Totaal!M108</f>
        <v>0.06971830390723384</v>
      </c>
      <c r="N547" s="24">
        <f>'15-24jr'!N108/Totaal!N108</f>
        <v>0.06754600924296499</v>
      </c>
      <c r="O547" s="24">
        <f>'15-24jr'!O108/Totaal!O108</f>
        <v>0.06353016614190705</v>
      </c>
      <c r="P547" s="24">
        <f>'15-24jr'!P108/Totaal!P108</f>
        <v>0.0508426643571094</v>
      </c>
      <c r="Q547" s="24">
        <f>'15-24jr'!Q108/Totaal!Q108</f>
        <v>0.04371823814306883</v>
      </c>
    </row>
    <row r="548" spans="1:17" ht="12">
      <c r="A548" s="83" t="s">
        <v>14</v>
      </c>
      <c r="B548" s="11"/>
      <c r="C548" s="23">
        <f>'15-24jr'!C109/Totaal!C109</f>
        <v>0.11476003100381606</v>
      </c>
      <c r="D548" s="24">
        <f>'15-24jr'!D109/Totaal!D109</f>
        <v>0.11646493084275042</v>
      </c>
      <c r="E548" s="24">
        <f>'15-24jr'!E109/Totaal!E109</f>
        <v>0.11914478353442158</v>
      </c>
      <c r="F548" s="24">
        <f>'15-24jr'!F109/Totaal!F109</f>
        <v>0.11566654858312132</v>
      </c>
      <c r="G548" s="24">
        <f>'15-24jr'!G109/Totaal!G109</f>
        <v>0.11194471055813089</v>
      </c>
      <c r="H548" s="24">
        <f>'15-24jr'!H109/Totaal!H109</f>
        <v>0.10969860465557699</v>
      </c>
      <c r="I548" s="24">
        <f>'15-24jr'!I109/Totaal!I109</f>
        <v>0.10842056786158284</v>
      </c>
      <c r="J548" s="24">
        <f>'15-24jr'!J109/Totaal!J109</f>
        <v>0.10755848038928299</v>
      </c>
      <c r="K548" s="24">
        <f>'15-24jr'!K109/Totaal!K109</f>
        <v>0.10598299823318653</v>
      </c>
      <c r="L548" s="24">
        <f>'15-24jr'!L109/Totaal!L109</f>
        <v>0.10148458518097948</v>
      </c>
      <c r="M548" s="24">
        <f>'15-24jr'!M109/Totaal!M109</f>
        <v>0.09982557723573224</v>
      </c>
      <c r="N548" s="24">
        <f>'15-24jr'!N109/Totaal!N109</f>
        <v>0.10301665531634185</v>
      </c>
      <c r="O548" s="24">
        <f>'15-24jr'!O109/Totaal!O109</f>
        <v>0.10184276897259453</v>
      </c>
      <c r="P548" s="24">
        <f>'15-24jr'!P109/Totaal!P109</f>
        <v>0.0887819002983438</v>
      </c>
      <c r="Q548" s="24">
        <f>'15-24jr'!Q109/Totaal!Q109</f>
        <v>0.07865060037359262</v>
      </c>
    </row>
    <row r="549" spans="1:17" ht="12">
      <c r="A549" s="26" t="s">
        <v>0</v>
      </c>
      <c r="B549" s="27"/>
      <c r="C549" s="26">
        <f>'15-24jr'!C110/Totaal!C110</f>
        <v>0.09140810230837415</v>
      </c>
      <c r="D549" s="27">
        <f>'15-24jr'!D110/Totaal!D110</f>
        <v>0.09434157810138426</v>
      </c>
      <c r="E549" s="27">
        <f>'15-24jr'!E110/Totaal!E110</f>
        <v>0.09614349078756725</v>
      </c>
      <c r="F549" s="27">
        <f>'15-24jr'!F110/Totaal!F110</f>
        <v>0.09137974975871102</v>
      </c>
      <c r="G549" s="27">
        <f>'15-24jr'!G110/Totaal!G110</f>
        <v>0.08764056143021538</v>
      </c>
      <c r="H549" s="27">
        <f>'15-24jr'!H110/Totaal!H110</f>
        <v>0.08307501714487976</v>
      </c>
      <c r="I549" s="27">
        <f>'15-24jr'!I110/Totaal!I110</f>
        <v>0.07920405668738194</v>
      </c>
      <c r="J549" s="27">
        <f>'15-24jr'!J110/Totaal!J110</f>
        <v>0.07867023857313078</v>
      </c>
      <c r="K549" s="27">
        <f>'15-24jr'!K110/Totaal!K110</f>
        <v>0.07824101599767709</v>
      </c>
      <c r="L549" s="27">
        <f>'15-24jr'!L110/Totaal!L110</f>
        <v>0.07495601937702119</v>
      </c>
      <c r="M549" s="27">
        <f>'15-24jr'!M110/Totaal!M110</f>
        <v>0.07094939741607674</v>
      </c>
      <c r="N549" s="27">
        <f>'15-24jr'!N110/Totaal!N110</f>
        <v>0.07366854359433384</v>
      </c>
      <c r="O549" s="27">
        <f>'15-24jr'!O110/Totaal!O110</f>
        <v>0.07334125751047985</v>
      </c>
      <c r="P549" s="27">
        <f>'15-24jr'!P110/Totaal!P110</f>
        <v>0.06270698479602589</v>
      </c>
      <c r="Q549" s="27">
        <f>'15-24jr'!Q110/Totaal!Q110</f>
        <v>0.055683257686488706</v>
      </c>
    </row>
    <row r="551" spans="1:18" ht="12">
      <c r="A551" s="13" t="s">
        <v>69</v>
      </c>
      <c r="B551" s="20"/>
      <c r="C551" s="19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43"/>
    </row>
    <row r="552" spans="1:18" s="7" customFormat="1" ht="12">
      <c r="A552" s="13"/>
      <c r="B552" s="20"/>
      <c r="C552" s="29">
        <v>2001</v>
      </c>
      <c r="D552" s="15">
        <v>2002</v>
      </c>
      <c r="E552" s="14">
        <v>2003</v>
      </c>
      <c r="F552" s="14">
        <v>2004</v>
      </c>
      <c r="G552" s="14">
        <v>2005</v>
      </c>
      <c r="H552" s="14">
        <v>2006</v>
      </c>
      <c r="I552" s="14">
        <v>2007</v>
      </c>
      <c r="J552" s="14">
        <v>2008</v>
      </c>
      <c r="K552" s="14">
        <v>2009</v>
      </c>
      <c r="L552" s="14">
        <v>2010</v>
      </c>
      <c r="M552" s="14">
        <v>2011</v>
      </c>
      <c r="N552" s="14">
        <v>2012</v>
      </c>
      <c r="O552" s="14">
        <v>2013</v>
      </c>
      <c r="P552" s="14">
        <v>2014</v>
      </c>
      <c r="Q552" s="14">
        <v>2015</v>
      </c>
      <c r="R552" s="12"/>
    </row>
    <row r="553" spans="1:18" s="11" customFormat="1" ht="12">
      <c r="A553" s="83" t="s">
        <v>13</v>
      </c>
      <c r="C553" s="23">
        <f>'15-24jr'!C93/Totaal!C93</f>
        <v>0.07931706917148813</v>
      </c>
      <c r="D553" s="24">
        <f>'15-24jr'!D93/Totaal!D93</f>
        <v>0.08912388405406013</v>
      </c>
      <c r="E553" s="24">
        <f>'15-24jr'!E93/Totaal!E93</f>
        <v>0.09334448097597432</v>
      </c>
      <c r="F553" s="24">
        <f>'15-24jr'!F93/Totaal!F93</f>
        <v>0.0872140994752302</v>
      </c>
      <c r="G553" s="24">
        <f>'15-24jr'!G93/Totaal!G93</f>
        <v>0.08358993552338341</v>
      </c>
      <c r="H553" s="24">
        <f>'15-24jr'!H93/Totaal!H93</f>
        <v>0.0753135751513433</v>
      </c>
      <c r="I553" s="24">
        <f>'15-24jr'!I93/Totaal!I93</f>
        <v>0.06815449779405748</v>
      </c>
      <c r="J553" s="24">
        <f>'15-24jr'!J93/Totaal!J93</f>
        <v>0.06844363008556281</v>
      </c>
      <c r="K553" s="24">
        <f>'15-24jr'!K93/Totaal!K93</f>
        <v>0.07582575065396699</v>
      </c>
      <c r="L553" s="24">
        <f>'15-24jr'!L93/Totaal!L93</f>
        <v>0.07087536023054755</v>
      </c>
      <c r="M553" s="24">
        <f>'15-24jr'!M93/Totaal!M93</f>
        <v>0.07081328970783905</v>
      </c>
      <c r="N553" s="24">
        <f>'15-24jr'!N93/Totaal!N93</f>
        <v>0.07370702800906417</v>
      </c>
      <c r="O553" s="24">
        <f>'15-24jr'!O93/Totaal!O93</f>
        <v>0.07708614001201124</v>
      </c>
      <c r="P553" s="24">
        <f>'15-24jr'!P93/Totaal!P93</f>
        <v>0.07031421512428172</v>
      </c>
      <c r="Q553" s="24">
        <f>'15-24jr'!Q93/Totaal!Q93</f>
        <v>0.06390026794698343</v>
      </c>
      <c r="R553" s="36"/>
    </row>
    <row r="554" spans="1:18" s="11" customFormat="1" ht="12">
      <c r="A554" s="83" t="s">
        <v>15</v>
      </c>
      <c r="C554" s="23">
        <f>'15-24jr'!C94/Totaal!C94</f>
        <v>0.10746786632390745</v>
      </c>
      <c r="D554" s="24">
        <f>'15-24jr'!D94/Totaal!D94</f>
        <v>0.11355104442483083</v>
      </c>
      <c r="E554" s="24">
        <f>'15-24jr'!E94/Totaal!E94</f>
        <v>0.11311113820507421</v>
      </c>
      <c r="F554" s="24">
        <f>'15-24jr'!F94/Totaal!F94</f>
        <v>0.10764306605595718</v>
      </c>
      <c r="G554" s="24">
        <f>'15-24jr'!G94/Totaal!G94</f>
        <v>0.10342101796144218</v>
      </c>
      <c r="H554" s="24">
        <f>'15-24jr'!H94/Totaal!H94</f>
        <v>0.09729402349073132</v>
      </c>
      <c r="I554" s="24">
        <f>'15-24jr'!I94/Totaal!I94</f>
        <v>0.0923568640028312</v>
      </c>
      <c r="J554" s="24">
        <f>'15-24jr'!J94/Totaal!J94</f>
        <v>0.0919577616951082</v>
      </c>
      <c r="K554" s="24">
        <f>'15-24jr'!K94/Totaal!K94</f>
        <v>0.09049443327229219</v>
      </c>
      <c r="L554" s="24">
        <f>'15-24jr'!L94/Totaal!L94</f>
        <v>0.08648238482384824</v>
      </c>
      <c r="M554" s="24">
        <f>'15-24jr'!M94/Totaal!M94</f>
        <v>0.08198886584434013</v>
      </c>
      <c r="N554" s="24">
        <f>'15-24jr'!N94/Totaal!N94</f>
        <v>0.07857112508497621</v>
      </c>
      <c r="O554" s="24">
        <f>'15-24jr'!O94/Totaal!O94</f>
        <v>0.07419843447128982</v>
      </c>
      <c r="P554" s="24">
        <f>'15-24jr'!P94/Totaal!P94</f>
        <v>0.05908883826879271</v>
      </c>
      <c r="Q554" s="24">
        <f>'15-24jr'!Q94/Totaal!Q94</f>
        <v>0.05114575006661338</v>
      </c>
      <c r="R554" s="36"/>
    </row>
    <row r="555" spans="1:18" s="11" customFormat="1" ht="12">
      <c r="A555" s="83" t="s">
        <v>14</v>
      </c>
      <c r="C555" s="23">
        <f>'15-24jr'!C95/Totaal!C95</f>
        <v>0.13256366969812486</v>
      </c>
      <c r="D555" s="24">
        <f>'15-24jr'!D95/Totaal!D95</f>
        <v>0.1358500105621487</v>
      </c>
      <c r="E555" s="24">
        <f>'15-24jr'!E95/Totaal!E95</f>
        <v>0.13929637760337962</v>
      </c>
      <c r="F555" s="24">
        <f>'15-24jr'!F95/Totaal!F95</f>
        <v>0.13422253399242137</v>
      </c>
      <c r="G555" s="24">
        <f>'15-24jr'!G95/Totaal!G95</f>
        <v>0.1307688045345354</v>
      </c>
      <c r="H555" s="24">
        <f>'15-24jr'!H95/Totaal!H95</f>
        <v>0.13016599472073753</v>
      </c>
      <c r="I555" s="24">
        <f>'15-24jr'!I95/Totaal!I95</f>
        <v>0.12919464800525532</v>
      </c>
      <c r="J555" s="24">
        <f>'15-24jr'!J95/Totaal!J95</f>
        <v>0.12940549320415443</v>
      </c>
      <c r="K555" s="24">
        <f>'15-24jr'!K95/Totaal!K95</f>
        <v>0.13271439059431853</v>
      </c>
      <c r="L555" s="24">
        <f>'15-24jr'!L95/Totaal!L95</f>
        <v>0.1250589969430507</v>
      </c>
      <c r="M555" s="24">
        <f>'15-24jr'!M95/Totaal!M95</f>
        <v>0.12768323591786065</v>
      </c>
      <c r="N555" s="24">
        <f>'15-24jr'!N95/Totaal!N95</f>
        <v>0.13297729620059617</v>
      </c>
      <c r="O555" s="24">
        <f>'15-24jr'!O95/Totaal!O95</f>
        <v>0.1306842384037277</v>
      </c>
      <c r="P555" s="24">
        <f>'15-24jr'!P95/Totaal!P95</f>
        <v>0.11459034747650221</v>
      </c>
      <c r="Q555" s="24">
        <f>'15-24jr'!Q95/Totaal!Q95</f>
        <v>0.1029088708926743</v>
      </c>
      <c r="R555" s="36"/>
    </row>
    <row r="556" spans="1:18" s="11" customFormat="1" ht="12">
      <c r="A556" s="26" t="s">
        <v>0</v>
      </c>
      <c r="B556" s="27"/>
      <c r="C556" s="26">
        <f>'15-24jr'!C96/Totaal!C96</f>
        <v>0.10357915463036128</v>
      </c>
      <c r="D556" s="27">
        <f>'15-24jr'!D96/Totaal!D96</f>
        <v>0.11046561040940707</v>
      </c>
      <c r="E556" s="27">
        <f>'15-24jr'!E96/Totaal!E96</f>
        <v>0.11380760044910435</v>
      </c>
      <c r="F556" s="27">
        <f>'15-24jr'!F96/Totaal!F96</f>
        <v>0.10853975115276565</v>
      </c>
      <c r="G556" s="27">
        <f>'15-24jr'!G96/Totaal!G96</f>
        <v>0.10528117926218838</v>
      </c>
      <c r="H556" s="27">
        <f>'15-24jr'!H96/Totaal!H96</f>
        <v>0.10066657376754204</v>
      </c>
      <c r="I556" s="27">
        <f>'15-24jr'!I96/Totaal!I96</f>
        <v>0.09681821548840734</v>
      </c>
      <c r="J556" s="27">
        <f>'15-24jr'!J96/Totaal!J96</f>
        <v>0.09698432351263506</v>
      </c>
      <c r="K556" s="27">
        <f>'15-24jr'!K96/Totaal!K96</f>
        <v>0.1010691237858406</v>
      </c>
      <c r="L556" s="27">
        <f>'15-24jr'!L96/Totaal!L96</f>
        <v>0.09498968464485706</v>
      </c>
      <c r="M556" s="27">
        <f>'15-24jr'!M96/Totaal!M96</f>
        <v>0.0954938187153933</v>
      </c>
      <c r="N556" s="27">
        <f>'15-24jr'!N96/Totaal!N96</f>
        <v>0.09841615138195635</v>
      </c>
      <c r="O556" s="27">
        <f>'15-24jr'!O96/Totaal!O96</f>
        <v>0.09820011807867847</v>
      </c>
      <c r="P556" s="27">
        <f>'15-24jr'!P96/Totaal!P96</f>
        <v>0.08649780263683579</v>
      </c>
      <c r="Q556" s="27">
        <f>'15-24jr'!Q96/Totaal!Q96</f>
        <v>0.077270377887554</v>
      </c>
      <c r="R556" s="37"/>
    </row>
    <row r="558" spans="1:17" ht="12">
      <c r="A558" s="13" t="s">
        <v>70</v>
      </c>
      <c r="B558" s="20"/>
      <c r="C558" s="19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 ht="12">
      <c r="A559" s="13"/>
      <c r="B559" s="20"/>
      <c r="C559" s="29">
        <v>2001</v>
      </c>
      <c r="D559" s="15">
        <v>2002</v>
      </c>
      <c r="E559" s="14">
        <v>2003</v>
      </c>
      <c r="F559" s="14">
        <v>2004</v>
      </c>
      <c r="G559" s="14">
        <v>2005</v>
      </c>
      <c r="H559" s="14">
        <v>2006</v>
      </c>
      <c r="I559" s="14">
        <v>2007</v>
      </c>
      <c r="J559" s="14">
        <v>2008</v>
      </c>
      <c r="K559" s="14">
        <v>2009</v>
      </c>
      <c r="L559" s="14">
        <v>2010</v>
      </c>
      <c r="M559" s="14">
        <v>2011</v>
      </c>
      <c r="N559" s="14">
        <v>2012</v>
      </c>
      <c r="O559" s="14">
        <v>2013</v>
      </c>
      <c r="P559" s="14">
        <v>2014</v>
      </c>
      <c r="Q559" s="14">
        <v>2015</v>
      </c>
    </row>
    <row r="560" spans="1:17" ht="12">
      <c r="A560" s="83" t="s">
        <v>13</v>
      </c>
      <c r="B560" s="11"/>
      <c r="C560" s="23">
        <f>'15-24jr'!C100/Totaal!C100</f>
        <v>0.06721508635204695</v>
      </c>
      <c r="D560" s="24">
        <f>'15-24jr'!D100/Totaal!D100</f>
        <v>0.055407381915168204</v>
      </c>
      <c r="E560" s="24">
        <f>'15-24jr'!E100/Totaal!E100</f>
        <v>0.054167796675835884</v>
      </c>
      <c r="F560" s="24">
        <f>'15-24jr'!F100/Totaal!F100</f>
        <v>0.04915948378494214</v>
      </c>
      <c r="G560" s="24">
        <f>'15-24jr'!G100/Totaal!G100</f>
        <v>0.04722267897377555</v>
      </c>
      <c r="H560" s="24">
        <f>'15-24jr'!H100/Totaal!H100</f>
        <v>0.04811752881211837</v>
      </c>
      <c r="I560" s="24">
        <f>'15-24jr'!I100/Totaal!I100</f>
        <v>0.04455098222637979</v>
      </c>
      <c r="J560" s="24">
        <f>'15-24jr'!J100/Totaal!J100</f>
        <v>0.047011296368844595</v>
      </c>
      <c r="K560" s="24">
        <f>'15-24jr'!K100/Totaal!K100</f>
        <v>0.04121928903958451</v>
      </c>
      <c r="L560" s="24">
        <f>'15-24jr'!L100/Totaal!L100</f>
        <v>0.04110634371715672</v>
      </c>
      <c r="M560" s="24">
        <f>'15-24jr'!M100/Totaal!M100</f>
        <v>0.02974604071791166</v>
      </c>
      <c r="N560" s="24">
        <f>'15-24jr'!N100/Totaal!N100</f>
        <v>0.03551731600312154</v>
      </c>
      <c r="O560" s="24">
        <f>'15-24jr'!O100/Totaal!O100</f>
        <v>0.034062116255704364</v>
      </c>
      <c r="P560" s="24">
        <f>'15-24jr'!P100/Totaal!P100</f>
        <v>0.02564308037503005</v>
      </c>
      <c r="Q560" s="24">
        <f>'15-24jr'!Q100/Totaal!Q100</f>
        <v>0.024751120139459164</v>
      </c>
    </row>
    <row r="561" spans="1:17" ht="12">
      <c r="A561" s="83" t="s">
        <v>15</v>
      </c>
      <c r="B561" s="11"/>
      <c r="C561" s="23">
        <f>'15-24jr'!C101/Totaal!C101</f>
        <v>0.0441769639541584</v>
      </c>
      <c r="D561" s="24">
        <f>'15-24jr'!D101/Totaal!D101</f>
        <v>0.044282238442822384</v>
      </c>
      <c r="E561" s="24">
        <f>'15-24jr'!E101/Totaal!E101</f>
        <v>0.045242960944595824</v>
      </c>
      <c r="F561" s="24">
        <f>'15-24jr'!F101/Totaal!F101</f>
        <v>0.04421893895578106</v>
      </c>
      <c r="G561" s="24">
        <f>'15-24jr'!G101/Totaal!G101</f>
        <v>0.03937316356513222</v>
      </c>
      <c r="H561" s="24">
        <f>'15-24jr'!H101/Totaal!H101</f>
        <v>0.0346326164874552</v>
      </c>
      <c r="I561" s="24">
        <f>'15-24jr'!I101/Totaal!I101</f>
        <v>0.03449919819702683</v>
      </c>
      <c r="J561" s="24">
        <f>'15-24jr'!J101/Totaal!J101</f>
        <v>0.031233362910381545</v>
      </c>
      <c r="K561" s="24">
        <f>'15-24jr'!K101/Totaal!K101</f>
        <v>0.03296133917895576</v>
      </c>
      <c r="L561" s="24">
        <f>'15-24jr'!L101/Totaal!L101</f>
        <v>0.03273322422258593</v>
      </c>
      <c r="M561" s="24">
        <f>'15-24jr'!M101/Totaal!M101</f>
        <v>0.027631135572279007</v>
      </c>
      <c r="N561" s="24">
        <f>'15-24jr'!N101/Totaal!N101</f>
        <v>0.02975020027674605</v>
      </c>
      <c r="O561" s="24">
        <f>'15-24jr'!O101/Totaal!O101</f>
        <v>0.026547697730777704</v>
      </c>
      <c r="P561" s="24">
        <f>'15-24jr'!P101/Totaal!P101</f>
        <v>0.022285331124521753</v>
      </c>
      <c r="Q561" s="24">
        <f>'15-24jr'!Q101/Totaal!Q101</f>
        <v>0.021849135056682227</v>
      </c>
    </row>
    <row r="562" spans="1:17" ht="12">
      <c r="A562" s="83" t="s">
        <v>14</v>
      </c>
      <c r="B562" s="11"/>
      <c r="C562" s="23">
        <f>'15-24jr'!C102/Totaal!C102</f>
        <v>0.06304833811371689</v>
      </c>
      <c r="D562" s="24">
        <f>'15-24jr'!D102/Totaal!D102</f>
        <v>0.057222986559424274</v>
      </c>
      <c r="E562" s="24">
        <f>'15-24jr'!E102/Totaal!E102</f>
        <v>0.05419552349043577</v>
      </c>
      <c r="F562" s="24">
        <f>'15-24jr'!F102/Totaal!F102</f>
        <v>0.058254987271934365</v>
      </c>
      <c r="G562" s="24">
        <f>'15-24jr'!G102/Totaal!G102</f>
        <v>0.058271375464684014</v>
      </c>
      <c r="H562" s="24">
        <f>'15-24jr'!H102/Totaal!H102</f>
        <v>0.056363091927963384</v>
      </c>
      <c r="I562" s="24">
        <f>'15-24jr'!I102/Totaal!I102</f>
        <v>0.05970435171290827</v>
      </c>
      <c r="J562" s="24">
        <f>'15-24jr'!J102/Totaal!J102</f>
        <v>0.06053488783988788</v>
      </c>
      <c r="K562" s="24">
        <f>'15-24jr'!K102/Totaal!K102</f>
        <v>0.05220758663576234</v>
      </c>
      <c r="L562" s="24">
        <f>'15-24jr'!L102/Totaal!L102</f>
        <v>0.055752368207909284</v>
      </c>
      <c r="M562" s="24">
        <f>'15-24jr'!M102/Totaal!M102</f>
        <v>0.04383887135697048</v>
      </c>
      <c r="N562" s="24">
        <f>'15-24jr'!N102/Totaal!N102</f>
        <v>0.04844065935537434</v>
      </c>
      <c r="O562" s="24">
        <f>'15-24jr'!O102/Totaal!O102</f>
        <v>0.04574664284479281</v>
      </c>
      <c r="P562" s="24">
        <f>'15-24jr'!P102/Totaal!P102</f>
        <v>0.0368627765309394</v>
      </c>
      <c r="Q562" s="24">
        <f>'15-24jr'!Q102/Totaal!Q102</f>
        <v>0.03391779740295407</v>
      </c>
    </row>
    <row r="563" spans="1:17" ht="12">
      <c r="A563" s="26" t="s">
        <v>0</v>
      </c>
      <c r="B563" s="27"/>
      <c r="C563" s="26">
        <f>'15-24jr'!C103/Totaal!C103</f>
        <v>0.06484334995177823</v>
      </c>
      <c r="D563" s="27">
        <f>'15-24jr'!D103/Totaal!D103</f>
        <v>0.05671170032727517</v>
      </c>
      <c r="E563" s="27">
        <f>'15-24jr'!E103/Totaal!E103</f>
        <v>0.05368081253444611</v>
      </c>
      <c r="F563" s="27">
        <f>'15-24jr'!F103/Totaal!F103</f>
        <v>0.05161014621043314</v>
      </c>
      <c r="G563" s="27">
        <f>'15-24jr'!G103/Totaal!G103</f>
        <v>0.05013610394319041</v>
      </c>
      <c r="H563" s="27">
        <f>'15-24jr'!H103/Totaal!H103</f>
        <v>0.04981300617514491</v>
      </c>
      <c r="I563" s="27">
        <f>'15-24jr'!I103/Totaal!I103</f>
        <v>0.04866676380591578</v>
      </c>
      <c r="J563" s="27">
        <f>'15-24jr'!J103/Totaal!J103</f>
        <v>0.05026356733158396</v>
      </c>
      <c r="K563" s="27">
        <f>'15-24jr'!K103/Totaal!K103</f>
        <v>0.04412468473129406</v>
      </c>
      <c r="L563" s="27">
        <f>'15-24jr'!L103/Totaal!L103</f>
        <v>0.045179264892379736</v>
      </c>
      <c r="M563" s="27">
        <f>'15-24jr'!M103/Totaal!M103</f>
        <v>0.03392248427708616</v>
      </c>
      <c r="N563" s="27">
        <f>'15-24jr'!N103/Totaal!N103</f>
        <v>0.0391948492936874</v>
      </c>
      <c r="O563" s="27">
        <f>'15-24jr'!O103/Totaal!O103</f>
        <v>0.03713210686040693</v>
      </c>
      <c r="P563" s="27">
        <f>'15-24jr'!P103/Totaal!P103</f>
        <v>0.028650515864845696</v>
      </c>
      <c r="Q563" s="27">
        <f>'15-24jr'!Q103/Totaal!Q103</f>
        <v>0.027119960729553395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35"/>
  <sheetViews>
    <sheetView workbookViewId="0" topLeftCell="A493">
      <selection activeCell="F201" sqref="F201"/>
    </sheetView>
  </sheetViews>
  <sheetFormatPr defaultColWidth="9.140625" defaultRowHeight="12"/>
  <cols>
    <col min="1" max="1" width="9.140625" style="7" customWidth="1"/>
    <col min="2" max="2" width="28.28125" style="1" customWidth="1"/>
    <col min="3" max="17" width="11.7109375" style="1" customWidth="1"/>
    <col min="18" max="16384" width="9.140625" style="1" customWidth="1"/>
  </cols>
  <sheetData>
    <row r="1" ht="12">
      <c r="A1" s="7" t="s">
        <v>12</v>
      </c>
    </row>
    <row r="2" spans="1:18" s="7" customFormat="1" ht="12">
      <c r="A2" s="13" t="s">
        <v>33</v>
      </c>
      <c r="B2" s="44"/>
      <c r="C2" s="29">
        <v>2001</v>
      </c>
      <c r="D2" s="15">
        <v>2002</v>
      </c>
      <c r="E2" s="14">
        <v>2003</v>
      </c>
      <c r="F2" s="14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6">
        <v>2014</v>
      </c>
      <c r="Q2" s="16">
        <v>2015</v>
      </c>
      <c r="R2" s="30"/>
    </row>
    <row r="3" spans="1:18" ht="12">
      <c r="A3" s="8" t="s">
        <v>13</v>
      </c>
      <c r="B3" s="38" t="s">
        <v>1</v>
      </c>
      <c r="C3" s="31">
        <f>Totaal!C3-'15-24jr'!C3</f>
        <v>111402</v>
      </c>
      <c r="D3" s="2">
        <f>Totaal!D3-'15-24jr'!D3</f>
        <v>124278</v>
      </c>
      <c r="E3" s="10">
        <f>Totaal!E3-'15-24jr'!E3</f>
        <v>138876</v>
      </c>
      <c r="F3" s="10">
        <f>Totaal!F3-'15-24jr'!F3</f>
        <v>150886</v>
      </c>
      <c r="G3" s="10">
        <f>Totaal!G3-'15-24jr'!G3</f>
        <v>146747</v>
      </c>
      <c r="H3" s="10">
        <f>Totaal!H3-'15-24jr'!H3</f>
        <v>139909</v>
      </c>
      <c r="I3" s="10">
        <f>Totaal!I3-'15-24jr'!I3</f>
        <v>124150</v>
      </c>
      <c r="J3" s="10">
        <f>Totaal!J3-'15-24jr'!J3</f>
        <v>116878</v>
      </c>
      <c r="K3" s="10">
        <f>Totaal!K3-'15-24jr'!K3</f>
        <v>131432</v>
      </c>
      <c r="L3" s="10">
        <f>Totaal!L3-'15-24jr'!L3</f>
        <v>127332</v>
      </c>
      <c r="M3" s="10">
        <f>Totaal!M3-'15-24jr'!M3</f>
        <v>124976</v>
      </c>
      <c r="N3" s="10">
        <f>Totaal!N3-'15-24jr'!N3</f>
        <v>128693</v>
      </c>
      <c r="O3" s="10">
        <f>Totaal!O3-'15-24jr'!O3</f>
        <v>141050</v>
      </c>
      <c r="P3" s="18">
        <f>Totaal!P3-'15-24jr'!P3</f>
        <v>134902</v>
      </c>
      <c r="Q3" s="18">
        <f>Totaal!Q3-'15-24jr'!Q3</f>
        <v>127910</v>
      </c>
      <c r="R3" s="32"/>
    </row>
    <row r="4" spans="1:18" ht="12">
      <c r="A4" s="8"/>
      <c r="B4" s="38" t="s">
        <v>2</v>
      </c>
      <c r="C4" s="31">
        <f>Totaal!C4-'15-24jr'!C4</f>
        <v>31650</v>
      </c>
      <c r="D4" s="2">
        <f>Totaal!D4-'15-24jr'!D4</f>
        <v>32467</v>
      </c>
      <c r="E4" s="10">
        <f>Totaal!E4-'15-24jr'!E4</f>
        <v>33143</v>
      </c>
      <c r="F4" s="10">
        <f>Totaal!F4-'15-24jr'!F4</f>
        <v>32836</v>
      </c>
      <c r="G4" s="10">
        <f>Totaal!G4-'15-24jr'!G4</f>
        <v>35094</v>
      </c>
      <c r="H4" s="10">
        <f>Totaal!H4-'15-24jr'!H4</f>
        <v>37435</v>
      </c>
      <c r="I4" s="10">
        <f>Totaal!I4-'15-24jr'!I4</f>
        <v>36042</v>
      </c>
      <c r="J4" s="10">
        <f>Totaal!J4-'15-24jr'!J4</f>
        <v>31472</v>
      </c>
      <c r="K4" s="10">
        <f>Totaal!K4-'15-24jr'!K4</f>
        <v>31798</v>
      </c>
      <c r="L4" s="10">
        <f>Totaal!L4-'15-24jr'!L4</f>
        <v>32484</v>
      </c>
      <c r="M4" s="10">
        <f>Totaal!M4-'15-24jr'!M4</f>
        <v>34452</v>
      </c>
      <c r="N4" s="10">
        <f>Totaal!N4-'15-24jr'!N4</f>
        <v>34987</v>
      </c>
      <c r="O4" s="10">
        <f>Totaal!O4-'15-24jr'!O4</f>
        <v>34701</v>
      </c>
      <c r="P4" s="18">
        <f>Totaal!P4-'15-24jr'!P4</f>
        <v>31488</v>
      </c>
      <c r="Q4" s="18">
        <f>Totaal!Q4-'15-24jr'!Q4</f>
        <v>26730</v>
      </c>
      <c r="R4" s="32"/>
    </row>
    <row r="5" spans="1:18" ht="12">
      <c r="A5" s="8"/>
      <c r="B5" s="38" t="s">
        <v>3</v>
      </c>
      <c r="C5" s="31">
        <f>Totaal!C5-'15-24jr'!C5</f>
        <v>87496</v>
      </c>
      <c r="D5" s="2">
        <f>Totaal!D5-'15-24jr'!D5</f>
        <v>86748</v>
      </c>
      <c r="E5" s="10">
        <f>Totaal!E5-'15-24jr'!E5</f>
        <v>82132</v>
      </c>
      <c r="F5" s="10">
        <f>Totaal!F5-'15-24jr'!F5</f>
        <v>75172</v>
      </c>
      <c r="G5" s="10">
        <f>Totaal!G5-'15-24jr'!G5</f>
        <v>68386</v>
      </c>
      <c r="H5" s="10">
        <f>Totaal!H5-'15-24jr'!H5</f>
        <v>64897</v>
      </c>
      <c r="I5" s="10">
        <f>Totaal!I5-'15-24jr'!I5</f>
        <v>59791</v>
      </c>
      <c r="J5" s="10">
        <f>Totaal!J5-'15-24jr'!J5</f>
        <v>53991</v>
      </c>
      <c r="K5" s="10">
        <f>Totaal!K5-'15-24jr'!K5</f>
        <v>51224</v>
      </c>
      <c r="L5" s="10">
        <f>Totaal!L5-'15-24jr'!L5</f>
        <v>47755</v>
      </c>
      <c r="M5" s="10">
        <f>Totaal!M5-'15-24jr'!M5</f>
        <v>44354</v>
      </c>
      <c r="N5" s="10">
        <f>Totaal!N5-'15-24jr'!N5</f>
        <v>42413</v>
      </c>
      <c r="O5" s="10">
        <f>Totaal!O5-'15-24jr'!O5</f>
        <v>34657</v>
      </c>
      <c r="P5" s="18">
        <f>Totaal!P5-'15-24jr'!P5</f>
        <v>27552</v>
      </c>
      <c r="Q5" s="18">
        <f>Totaal!Q5-'15-24jr'!Q5</f>
        <v>22954</v>
      </c>
      <c r="R5" s="32"/>
    </row>
    <row r="6" spans="1:18" ht="12">
      <c r="A6" s="8"/>
      <c r="B6" s="38" t="s">
        <v>4</v>
      </c>
      <c r="C6" s="31">
        <f>Totaal!C6-'15-24jr'!C6</f>
        <v>24251</v>
      </c>
      <c r="D6" s="2">
        <f>Totaal!D6-'15-24jr'!D6</f>
        <v>24034</v>
      </c>
      <c r="E6" s="10">
        <f>Totaal!E6-'15-24jr'!E6</f>
        <v>25182</v>
      </c>
      <c r="F6" s="10">
        <f>Totaal!F6-'15-24jr'!F6</f>
        <v>14164</v>
      </c>
      <c r="G6" s="10">
        <f>Totaal!G6-'15-24jr'!G6</f>
        <v>16284</v>
      </c>
      <c r="H6" s="10">
        <f>Totaal!H6-'15-24jr'!H6</f>
        <v>17384</v>
      </c>
      <c r="I6" s="10">
        <f>Totaal!I6-'15-24jr'!I6</f>
        <v>17299</v>
      </c>
      <c r="J6" s="10">
        <f>Totaal!J6-'15-24jr'!J6</f>
        <v>16114</v>
      </c>
      <c r="K6" s="10">
        <f>Totaal!K6-'15-24jr'!K6</f>
        <v>16061</v>
      </c>
      <c r="L6" s="10">
        <f>Totaal!L6-'15-24jr'!L6</f>
        <v>16577</v>
      </c>
      <c r="M6" s="10">
        <f>Totaal!M6-'15-24jr'!M6</f>
        <v>16723</v>
      </c>
      <c r="N6" s="10">
        <f>Totaal!N6-'15-24jr'!N6</f>
        <v>18353</v>
      </c>
      <c r="O6" s="10">
        <f>Totaal!O6-'15-24jr'!O6</f>
        <v>18311</v>
      </c>
      <c r="P6" s="18">
        <f>Totaal!P6-'15-24jr'!P6</f>
        <v>17511</v>
      </c>
      <c r="Q6" s="18">
        <f>Totaal!Q6-'15-24jr'!Q6</f>
        <v>14800</v>
      </c>
      <c r="R6" s="32"/>
    </row>
    <row r="7" spans="1:18" ht="12">
      <c r="A7" s="8"/>
      <c r="B7" s="38" t="s">
        <v>5</v>
      </c>
      <c r="C7" s="31">
        <f>Totaal!C7-'15-24jr'!C7</f>
        <v>100783</v>
      </c>
      <c r="D7" s="2">
        <f>Totaal!D7-'15-24jr'!D7</f>
        <v>84677</v>
      </c>
      <c r="E7" s="10">
        <f>Totaal!E7-'15-24jr'!E7</f>
        <v>66090</v>
      </c>
      <c r="F7" s="10">
        <f>Totaal!F7-'15-24jr'!F7</f>
        <v>58526</v>
      </c>
      <c r="G7" s="10">
        <f>Totaal!G7-'15-24jr'!G7</f>
        <v>59591</v>
      </c>
      <c r="H7" s="10">
        <f>Totaal!H7-'15-24jr'!H7</f>
        <v>73346</v>
      </c>
      <c r="I7" s="10">
        <f>Totaal!I7-'15-24jr'!I7</f>
        <v>71384</v>
      </c>
      <c r="J7" s="10">
        <f>Totaal!J7-'15-24jr'!J7</f>
        <v>87759</v>
      </c>
      <c r="K7" s="10">
        <f>Totaal!K7-'15-24jr'!K7</f>
        <v>92281</v>
      </c>
      <c r="L7" s="10">
        <f>Totaal!L7-'15-24jr'!L7</f>
        <v>76668</v>
      </c>
      <c r="M7" s="10">
        <f>Totaal!M7-'15-24jr'!M7</f>
        <v>63801</v>
      </c>
      <c r="N7" s="10">
        <f>Totaal!N7-'15-24jr'!N7</f>
        <v>87827</v>
      </c>
      <c r="O7" s="10">
        <f>Totaal!O7-'15-24jr'!O7</f>
        <v>76677</v>
      </c>
      <c r="P7" s="18">
        <f>Totaal!P7-'15-24jr'!P7</f>
        <v>58882</v>
      </c>
      <c r="Q7" s="18">
        <f>Totaal!Q7-'15-24jr'!Q7</f>
        <v>55700</v>
      </c>
      <c r="R7" s="32"/>
    </row>
    <row r="8" spans="1:18" ht="12">
      <c r="A8" s="8"/>
      <c r="B8" s="38" t="s">
        <v>6</v>
      </c>
      <c r="C8" s="31">
        <f>Totaal!C8-'15-24jr'!C8</f>
        <v>71141</v>
      </c>
      <c r="D8" s="2">
        <f>Totaal!D8-'15-24jr'!D8</f>
        <v>70284</v>
      </c>
      <c r="E8" s="10">
        <f>Totaal!E8-'15-24jr'!E8</f>
        <v>73046</v>
      </c>
      <c r="F8" s="10">
        <f>Totaal!F8-'15-24jr'!F8</f>
        <v>73431</v>
      </c>
      <c r="G8" s="10">
        <f>Totaal!G8-'15-24jr'!G8</f>
        <v>73612</v>
      </c>
      <c r="H8" s="10">
        <f>Totaal!H8-'15-24jr'!H8</f>
        <v>76523</v>
      </c>
      <c r="I8" s="10">
        <f>Totaal!I8-'15-24jr'!I8</f>
        <v>77647</v>
      </c>
      <c r="J8" s="10">
        <f>Totaal!J8-'15-24jr'!J8</f>
        <v>78733</v>
      </c>
      <c r="K8" s="10">
        <f>Totaal!K8-'15-24jr'!K8</f>
        <v>81449</v>
      </c>
      <c r="L8" s="10">
        <f>Totaal!L8-'15-24jr'!L8</f>
        <v>82467</v>
      </c>
      <c r="M8" s="10">
        <f>Totaal!M8-'15-24jr'!M8</f>
        <v>81207</v>
      </c>
      <c r="N8" s="10">
        <f>Totaal!N8-'15-24jr'!N8</f>
        <v>79193</v>
      </c>
      <c r="O8" s="10">
        <f>Totaal!O8-'15-24jr'!O8</f>
        <v>77157</v>
      </c>
      <c r="P8" s="18">
        <f>Totaal!P8-'15-24jr'!P8</f>
        <v>73506</v>
      </c>
      <c r="Q8" s="18">
        <f>Totaal!Q8-'15-24jr'!Q8</f>
        <v>70465</v>
      </c>
      <c r="R8" s="32"/>
    </row>
    <row r="9" spans="1:18" ht="12">
      <c r="A9" s="8"/>
      <c r="B9" s="38" t="s">
        <v>7</v>
      </c>
      <c r="C9" s="31">
        <f>Totaal!C9-'15-24jr'!C9</f>
        <v>847</v>
      </c>
      <c r="D9" s="2">
        <f>Totaal!D9-'15-24jr'!D9</f>
        <v>834</v>
      </c>
      <c r="E9" s="10">
        <f>Totaal!E9-'15-24jr'!E9</f>
        <v>661</v>
      </c>
      <c r="F9" s="10">
        <f>Totaal!F9-'15-24jr'!F9</f>
        <v>577</v>
      </c>
      <c r="G9" s="10">
        <f>Totaal!G9-'15-24jr'!G9</f>
        <v>520</v>
      </c>
      <c r="H9" s="10">
        <f>Totaal!H9-'15-24jr'!H9</f>
        <v>493</v>
      </c>
      <c r="I9" s="10">
        <f>Totaal!I9-'15-24jr'!I9</f>
        <v>458</v>
      </c>
      <c r="J9" s="10">
        <f>Totaal!J9-'15-24jr'!J9</f>
        <v>399</v>
      </c>
      <c r="K9" s="10">
        <f>Totaal!K9-'15-24jr'!K9</f>
        <v>381</v>
      </c>
      <c r="L9" s="10">
        <f>Totaal!L9-'15-24jr'!L9</f>
        <v>461</v>
      </c>
      <c r="M9" s="10">
        <f>Totaal!M9-'15-24jr'!M9</f>
        <v>490</v>
      </c>
      <c r="N9" s="10">
        <f>Totaal!N9-'15-24jr'!N9</f>
        <v>510</v>
      </c>
      <c r="O9" s="10">
        <f>Totaal!O9-'15-24jr'!O9</f>
        <v>352</v>
      </c>
      <c r="P9" s="18">
        <f>Totaal!P9-'15-24jr'!P9</f>
        <v>217</v>
      </c>
      <c r="Q9" s="18">
        <f>Totaal!Q9-'15-24jr'!Q9</f>
        <v>128</v>
      </c>
      <c r="R9" s="32"/>
    </row>
    <row r="10" spans="1:18" ht="12">
      <c r="A10" s="8"/>
      <c r="B10" s="38" t="s">
        <v>8</v>
      </c>
      <c r="C10" s="31">
        <f>Totaal!C10-'15-24jr'!C10</f>
        <v>20149</v>
      </c>
      <c r="D10" s="2">
        <f>Totaal!D10-'15-24jr'!D10</f>
        <v>11011</v>
      </c>
      <c r="E10" s="10">
        <f>Totaal!E10-'15-24jr'!E10</f>
        <v>9548</v>
      </c>
      <c r="F10" s="10">
        <f>Totaal!F10-'15-24jr'!F10</f>
        <v>9722</v>
      </c>
      <c r="G10" s="10">
        <f>Totaal!G10-'15-24jr'!G10</f>
        <v>10046</v>
      </c>
      <c r="H10" s="10">
        <f>Totaal!H10-'15-24jr'!H10</f>
        <v>10060</v>
      </c>
      <c r="I10" s="10">
        <f>Totaal!I10-'15-24jr'!I10</f>
        <v>10120</v>
      </c>
      <c r="J10" s="10">
        <f>Totaal!J10-'15-24jr'!J10</f>
        <v>9913</v>
      </c>
      <c r="K10" s="10">
        <f>Totaal!K10-'15-24jr'!K10</f>
        <v>9628</v>
      </c>
      <c r="L10" s="10">
        <f>Totaal!L10-'15-24jr'!L10</f>
        <v>9716</v>
      </c>
      <c r="M10" s="10">
        <f>Totaal!M10-'15-24jr'!M10</f>
        <v>9496</v>
      </c>
      <c r="N10" s="10">
        <f>Totaal!N10-'15-24jr'!N10</f>
        <v>9874</v>
      </c>
      <c r="O10" s="10">
        <f>Totaal!O10-'15-24jr'!O10</f>
        <v>9568</v>
      </c>
      <c r="P10" s="18">
        <f>Totaal!P10-'15-24jr'!P10</f>
        <v>9611</v>
      </c>
      <c r="Q10" s="18">
        <f>Totaal!Q10-'15-24jr'!Q10</f>
        <v>9475</v>
      </c>
      <c r="R10" s="32"/>
    </row>
    <row r="11" spans="1:18" ht="12">
      <c r="A11" s="8"/>
      <c r="B11" s="38" t="s">
        <v>9</v>
      </c>
      <c r="C11" s="31">
        <f>Totaal!C11-'15-24jr'!C11</f>
        <v>60618</v>
      </c>
      <c r="D11" s="2">
        <f>Totaal!D11-'15-24jr'!D11</f>
        <v>58968</v>
      </c>
      <c r="E11" s="10">
        <f>Totaal!E11-'15-24jr'!E11</f>
        <v>59700</v>
      </c>
      <c r="F11" s="10">
        <f>Totaal!F11-'15-24jr'!F11</f>
        <v>59549</v>
      </c>
      <c r="G11" s="10">
        <f>Totaal!G11-'15-24jr'!G11</f>
        <v>60227</v>
      </c>
      <c r="H11" s="10">
        <f>Totaal!H11-'15-24jr'!H11</f>
        <v>60351</v>
      </c>
      <c r="I11" s="10">
        <f>Totaal!I11-'15-24jr'!I11</f>
        <v>62942</v>
      </c>
      <c r="J11" s="10">
        <f>Totaal!J11-'15-24jr'!J11</f>
        <v>66664</v>
      </c>
      <c r="K11" s="10">
        <f>Totaal!K11-'15-24jr'!K11</f>
        <v>74026</v>
      </c>
      <c r="L11" s="10">
        <f>Totaal!L11-'15-24jr'!L11</f>
        <v>77616</v>
      </c>
      <c r="M11" s="10">
        <f>Totaal!M11-'15-24jr'!M11</f>
        <v>79074</v>
      </c>
      <c r="N11" s="10">
        <f>Totaal!N11-'15-24jr'!N11</f>
        <v>79955</v>
      </c>
      <c r="O11" s="10">
        <f>Totaal!O11-'15-24jr'!O11</f>
        <v>83249</v>
      </c>
      <c r="P11" s="18">
        <f>Totaal!P11-'15-24jr'!P11</f>
        <v>87760</v>
      </c>
      <c r="Q11" s="18">
        <f>Totaal!Q11-'15-24jr'!Q11</f>
        <v>90346</v>
      </c>
      <c r="R11" s="32"/>
    </row>
    <row r="12" spans="1:18" ht="12">
      <c r="A12" s="8"/>
      <c r="B12" s="38" t="s">
        <v>10</v>
      </c>
      <c r="C12" s="31">
        <f>Totaal!C12-'15-24jr'!C12</f>
        <v>0</v>
      </c>
      <c r="D12" s="2">
        <f>Totaal!D12-'15-24jr'!D12</f>
        <v>7691</v>
      </c>
      <c r="E12" s="10">
        <f>Totaal!E12-'15-24jr'!E12</f>
        <v>8471</v>
      </c>
      <c r="F12" s="10">
        <f>Totaal!F12-'15-24jr'!F12</f>
        <v>8503</v>
      </c>
      <c r="G12" s="10">
        <f>Totaal!G12-'15-24jr'!G12</f>
        <v>8130</v>
      </c>
      <c r="H12" s="10">
        <f>Totaal!H12-'15-24jr'!H12</f>
        <v>7565</v>
      </c>
      <c r="I12" s="10">
        <f>Totaal!I12-'15-24jr'!I12</f>
        <v>7113</v>
      </c>
      <c r="J12" s="10">
        <f>Totaal!J12-'15-24jr'!J12</f>
        <v>6028</v>
      </c>
      <c r="K12" s="10">
        <f>Totaal!K12-'15-24jr'!K12</f>
        <v>5561</v>
      </c>
      <c r="L12" s="10">
        <f>Totaal!L12-'15-24jr'!L12</f>
        <v>5029</v>
      </c>
      <c r="M12" s="10">
        <f>Totaal!M12-'15-24jr'!M12</f>
        <v>4677</v>
      </c>
      <c r="N12" s="10">
        <f>Totaal!N12-'15-24jr'!N12</f>
        <v>3935</v>
      </c>
      <c r="O12" s="10">
        <f>Totaal!O12-'15-24jr'!O12</f>
        <v>3556</v>
      </c>
      <c r="P12" s="18">
        <f>Totaal!P12-'15-24jr'!P12</f>
        <v>3709</v>
      </c>
      <c r="Q12" s="18">
        <f>Totaal!Q12-'15-24jr'!Q12</f>
        <v>2791</v>
      </c>
      <c r="R12" s="32"/>
    </row>
    <row r="13" spans="1:18" ht="12">
      <c r="A13" s="8"/>
      <c r="B13" s="38" t="s">
        <v>11</v>
      </c>
      <c r="C13" s="31">
        <f>Totaal!C13-'15-24jr'!C13</f>
        <v>0</v>
      </c>
      <c r="D13" s="2">
        <f>Totaal!D13-'15-24jr'!D13</f>
        <v>20676</v>
      </c>
      <c r="E13" s="10">
        <f>Totaal!E13-'15-24jr'!E13</f>
        <v>35709</v>
      </c>
      <c r="F13" s="10">
        <f>Totaal!F13-'15-24jr'!F13</f>
        <v>48179</v>
      </c>
      <c r="G13" s="10">
        <f>Totaal!G13-'15-24jr'!G13</f>
        <v>58961</v>
      </c>
      <c r="H13" s="10">
        <f>Totaal!H13-'15-24jr'!H13</f>
        <v>67980</v>
      </c>
      <c r="I13" s="10">
        <f>Totaal!I13-'15-24jr'!I13</f>
        <v>74304</v>
      </c>
      <c r="J13" s="10">
        <f>Totaal!J13-'15-24jr'!J13</f>
        <v>78857</v>
      </c>
      <c r="K13" s="10">
        <f>Totaal!K13-'15-24jr'!K13</f>
        <v>86548</v>
      </c>
      <c r="L13" s="10">
        <f>Totaal!L13-'15-24jr'!L13</f>
        <v>89221</v>
      </c>
      <c r="M13" s="10">
        <f>Totaal!M13-'15-24jr'!M13</f>
        <v>93401</v>
      </c>
      <c r="N13" s="10">
        <f>Totaal!N13-'15-24jr'!N13</f>
        <v>90867</v>
      </c>
      <c r="O13" s="10">
        <f>Totaal!O13-'15-24jr'!O13</f>
        <v>90559</v>
      </c>
      <c r="P13" s="18">
        <f>Totaal!P13-'15-24jr'!P13</f>
        <v>101310</v>
      </c>
      <c r="Q13" s="18">
        <f>Totaal!Q13-'15-24jr'!Q13</f>
        <v>97868</v>
      </c>
      <c r="R13" s="32"/>
    </row>
    <row r="14" spans="1:18" s="7" customFormat="1" ht="12.75">
      <c r="A14" s="4"/>
      <c r="B14" s="39" t="s">
        <v>12</v>
      </c>
      <c r="C14" s="33">
        <f>Totaal!C14-'15-24jr'!C14</f>
        <v>508337</v>
      </c>
      <c r="D14" s="5">
        <f>Totaal!D14-'15-24jr'!D14</f>
        <v>521668</v>
      </c>
      <c r="E14" s="15">
        <f>Totaal!E14-'15-24jr'!E14</f>
        <v>532558</v>
      </c>
      <c r="F14" s="15">
        <f>Totaal!F14-'15-24jr'!F14</f>
        <v>531545</v>
      </c>
      <c r="G14" s="15">
        <f>Totaal!G14-'15-24jr'!G14</f>
        <v>537598</v>
      </c>
      <c r="H14" s="15">
        <f>Totaal!H14-'15-24jr'!H14</f>
        <v>555943</v>
      </c>
      <c r="I14" s="15">
        <f>Totaal!I14-'15-24jr'!I14</f>
        <v>541250</v>
      </c>
      <c r="J14" s="15">
        <f>Totaal!J14-'15-24jr'!J14</f>
        <v>546808</v>
      </c>
      <c r="K14" s="15">
        <f>Totaal!K14-'15-24jr'!K14</f>
        <v>580389</v>
      </c>
      <c r="L14" s="15">
        <f>Totaal!L14-'15-24jr'!L14</f>
        <v>565326</v>
      </c>
      <c r="M14" s="15">
        <f>Totaal!M14-'15-24jr'!M14</f>
        <v>552651</v>
      </c>
      <c r="N14" s="15">
        <f>Totaal!N14-'15-24jr'!N14</f>
        <v>576607</v>
      </c>
      <c r="O14" s="15">
        <f>Totaal!O14-'15-24jr'!O14</f>
        <v>569837</v>
      </c>
      <c r="P14" s="17">
        <f>Totaal!P14-'15-24jr'!P14</f>
        <v>546448</v>
      </c>
      <c r="Q14" s="17">
        <f>Totaal!Q14-'15-24jr'!Q14</f>
        <v>519167</v>
      </c>
      <c r="R14" s="34"/>
    </row>
    <row r="15" spans="1:18" ht="12">
      <c r="A15" s="8" t="s">
        <v>14</v>
      </c>
      <c r="B15" s="38" t="s">
        <v>1</v>
      </c>
      <c r="C15" s="31">
        <f>Totaal!C15-'15-24jr'!C15</f>
        <v>140773</v>
      </c>
      <c r="D15" s="10">
        <f>Totaal!D15-'15-24jr'!D15</f>
        <v>150431</v>
      </c>
      <c r="E15" s="10">
        <f>Totaal!E15-'15-24jr'!E15</f>
        <v>165169</v>
      </c>
      <c r="F15" s="10">
        <f>Totaal!F15-'15-24jr'!F15</f>
        <v>174282</v>
      </c>
      <c r="G15" s="10">
        <f>Totaal!G15-'15-24jr'!G15</f>
        <v>177940</v>
      </c>
      <c r="H15" s="10">
        <f>Totaal!H15-'15-24jr'!H15</f>
        <v>173897</v>
      </c>
      <c r="I15" s="10">
        <f>Totaal!I15-'15-24jr'!I15</f>
        <v>165625</v>
      </c>
      <c r="J15" s="10">
        <f>Totaal!J15-'15-24jr'!J15</f>
        <v>156455</v>
      </c>
      <c r="K15" s="10">
        <f>Totaal!K15-'15-24jr'!K15</f>
        <v>160419</v>
      </c>
      <c r="L15" s="10">
        <f>Totaal!L15-'15-24jr'!L15</f>
        <v>157645</v>
      </c>
      <c r="M15" s="10">
        <f>Totaal!M15-'15-24jr'!M15</f>
        <v>155873</v>
      </c>
      <c r="N15" s="10">
        <f>Totaal!N15-'15-24jr'!N15</f>
        <v>156688</v>
      </c>
      <c r="O15" s="10">
        <f>Totaal!O15-'15-24jr'!O15</f>
        <v>161742</v>
      </c>
      <c r="P15" s="18">
        <f>Totaal!P15-'15-24jr'!P15</f>
        <v>153818</v>
      </c>
      <c r="Q15" s="18">
        <f>Totaal!Q15-'15-24jr'!Q15</f>
        <v>131452</v>
      </c>
      <c r="R15" s="32"/>
    </row>
    <row r="16" spans="1:18" ht="12">
      <c r="A16" s="8"/>
      <c r="B16" s="38" t="s">
        <v>2</v>
      </c>
      <c r="C16" s="31">
        <f>Totaal!C16-'15-24jr'!C16</f>
        <v>22063</v>
      </c>
      <c r="D16" s="10">
        <f>Totaal!D16-'15-24jr'!D16</f>
        <v>22520</v>
      </c>
      <c r="E16" s="10">
        <f>Totaal!E16-'15-24jr'!E16</f>
        <v>22742</v>
      </c>
      <c r="F16" s="10">
        <f>Totaal!F16-'15-24jr'!F16</f>
        <v>23123</v>
      </c>
      <c r="G16" s="10">
        <f>Totaal!G16-'15-24jr'!G16</f>
        <v>24232</v>
      </c>
      <c r="H16" s="10">
        <f>Totaal!H16-'15-24jr'!H16</f>
        <v>26557</v>
      </c>
      <c r="I16" s="10">
        <f>Totaal!I16-'15-24jr'!I16</f>
        <v>26875</v>
      </c>
      <c r="J16" s="10">
        <f>Totaal!J16-'15-24jr'!J16</f>
        <v>24800</v>
      </c>
      <c r="K16" s="10">
        <f>Totaal!K16-'15-24jr'!K16</f>
        <v>24651</v>
      </c>
      <c r="L16" s="10">
        <f>Totaal!L16-'15-24jr'!L16</f>
        <v>25480</v>
      </c>
      <c r="M16" s="10">
        <f>Totaal!M16-'15-24jr'!M16</f>
        <v>27712</v>
      </c>
      <c r="N16" s="10">
        <f>Totaal!N16-'15-24jr'!N16</f>
        <v>28702</v>
      </c>
      <c r="O16" s="10">
        <f>Totaal!O16-'15-24jr'!O16</f>
        <v>27963</v>
      </c>
      <c r="P16" s="18">
        <f>Totaal!P16-'15-24jr'!P16</f>
        <v>24471</v>
      </c>
      <c r="Q16" s="18">
        <f>Totaal!Q16-'15-24jr'!Q16</f>
        <v>21211</v>
      </c>
      <c r="R16" s="32"/>
    </row>
    <row r="17" spans="1:18" ht="12">
      <c r="A17" s="8"/>
      <c r="B17" s="38" t="s">
        <v>3</v>
      </c>
      <c r="C17" s="31">
        <f>Totaal!C17-'15-24jr'!C17</f>
        <v>46763</v>
      </c>
      <c r="D17" s="10">
        <f>Totaal!D17-'15-24jr'!D17</f>
        <v>48031</v>
      </c>
      <c r="E17" s="10">
        <f>Totaal!E17-'15-24jr'!E17</f>
        <v>45790</v>
      </c>
      <c r="F17" s="10">
        <f>Totaal!F17-'15-24jr'!F17</f>
        <v>42565</v>
      </c>
      <c r="G17" s="10">
        <f>Totaal!G17-'15-24jr'!G17</f>
        <v>39377</v>
      </c>
      <c r="H17" s="10">
        <f>Totaal!H17-'15-24jr'!H17</f>
        <v>37616</v>
      </c>
      <c r="I17" s="10">
        <f>Totaal!I17-'15-24jr'!I17</f>
        <v>35216</v>
      </c>
      <c r="J17" s="10">
        <f>Totaal!J17-'15-24jr'!J17</f>
        <v>33740</v>
      </c>
      <c r="K17" s="10">
        <f>Totaal!K17-'15-24jr'!K17</f>
        <v>32365</v>
      </c>
      <c r="L17" s="10">
        <f>Totaal!L17-'15-24jr'!L17</f>
        <v>30591</v>
      </c>
      <c r="M17" s="10">
        <f>Totaal!M17-'15-24jr'!M17</f>
        <v>28467</v>
      </c>
      <c r="N17" s="10">
        <f>Totaal!N17-'15-24jr'!N17</f>
        <v>28015</v>
      </c>
      <c r="O17" s="10">
        <f>Totaal!O17-'15-24jr'!O17</f>
        <v>23403</v>
      </c>
      <c r="P17" s="18">
        <f>Totaal!P17-'15-24jr'!P17</f>
        <v>19862</v>
      </c>
      <c r="Q17" s="18">
        <f>Totaal!Q17-'15-24jr'!Q17</f>
        <v>18833</v>
      </c>
      <c r="R17" s="32"/>
    </row>
    <row r="18" spans="1:18" ht="12">
      <c r="A18" s="8"/>
      <c r="B18" s="38" t="s">
        <v>4</v>
      </c>
      <c r="C18" s="31">
        <f>Totaal!C18-'15-24jr'!C18</f>
        <v>13371</v>
      </c>
      <c r="D18" s="10">
        <f>Totaal!D18-'15-24jr'!D18</f>
        <v>13895</v>
      </c>
      <c r="E18" s="10">
        <f>Totaal!E18-'15-24jr'!E18</f>
        <v>13621</v>
      </c>
      <c r="F18" s="10">
        <f>Totaal!F18-'15-24jr'!F18</f>
        <v>9134</v>
      </c>
      <c r="G18" s="10">
        <f>Totaal!G18-'15-24jr'!G18</f>
        <v>11649</v>
      </c>
      <c r="H18" s="10">
        <f>Totaal!H18-'15-24jr'!H18</f>
        <v>15120</v>
      </c>
      <c r="I18" s="10">
        <f>Totaal!I18-'15-24jr'!I18</f>
        <v>16986</v>
      </c>
      <c r="J18" s="10">
        <f>Totaal!J18-'15-24jr'!J18</f>
        <v>15731</v>
      </c>
      <c r="K18" s="10">
        <f>Totaal!K18-'15-24jr'!K18</f>
        <v>15819</v>
      </c>
      <c r="L18" s="10">
        <f>Totaal!L18-'15-24jr'!L18</f>
        <v>14724</v>
      </c>
      <c r="M18" s="10">
        <f>Totaal!M18-'15-24jr'!M18</f>
        <v>15306</v>
      </c>
      <c r="N18" s="10">
        <f>Totaal!N18-'15-24jr'!N18</f>
        <v>16687</v>
      </c>
      <c r="O18" s="10">
        <f>Totaal!O18-'15-24jr'!O18</f>
        <v>16772</v>
      </c>
      <c r="P18" s="18">
        <f>Totaal!P18-'15-24jr'!P18</f>
        <v>16891</v>
      </c>
      <c r="Q18" s="18">
        <f>Totaal!Q18-'15-24jr'!Q18</f>
        <v>13454</v>
      </c>
      <c r="R18" s="32"/>
    </row>
    <row r="19" spans="1:18" ht="12">
      <c r="A19" s="8"/>
      <c r="B19" s="38" t="s">
        <v>5</v>
      </c>
      <c r="C19" s="31">
        <f>Totaal!C19-'15-24jr'!C19</f>
        <v>44281</v>
      </c>
      <c r="D19" s="10">
        <f>Totaal!D19-'15-24jr'!D19</f>
        <v>39000</v>
      </c>
      <c r="E19" s="10">
        <f>Totaal!E19-'15-24jr'!E19</f>
        <v>32040</v>
      </c>
      <c r="F19" s="10">
        <f>Totaal!F19-'15-24jr'!F19</f>
        <v>31025</v>
      </c>
      <c r="G19" s="10">
        <f>Totaal!G19-'15-24jr'!G19</f>
        <v>33455</v>
      </c>
      <c r="H19" s="10">
        <f>Totaal!H19-'15-24jr'!H19</f>
        <v>35888</v>
      </c>
      <c r="I19" s="10">
        <f>Totaal!I19-'15-24jr'!I19</f>
        <v>39863</v>
      </c>
      <c r="J19" s="10">
        <f>Totaal!J19-'15-24jr'!J19</f>
        <v>43392</v>
      </c>
      <c r="K19" s="10">
        <f>Totaal!K19-'15-24jr'!K19</f>
        <v>48939</v>
      </c>
      <c r="L19" s="10">
        <f>Totaal!L19-'15-24jr'!L19</f>
        <v>46750</v>
      </c>
      <c r="M19" s="10">
        <f>Totaal!M19-'15-24jr'!M19</f>
        <v>38067</v>
      </c>
      <c r="N19" s="10">
        <f>Totaal!N19-'15-24jr'!N19</f>
        <v>53012</v>
      </c>
      <c r="O19" s="10">
        <f>Totaal!O19-'15-24jr'!O19</f>
        <v>44607</v>
      </c>
      <c r="P19" s="18">
        <f>Totaal!P19-'15-24jr'!P19</f>
        <v>32517</v>
      </c>
      <c r="Q19" s="18">
        <f>Totaal!Q19-'15-24jr'!Q19</f>
        <v>30704</v>
      </c>
      <c r="R19" s="32"/>
    </row>
    <row r="20" spans="1:18" ht="12">
      <c r="A20" s="8"/>
      <c r="B20" s="38" t="s">
        <v>6</v>
      </c>
      <c r="C20" s="31">
        <f>Totaal!C20-'15-24jr'!C20</f>
        <v>31217</v>
      </c>
      <c r="D20" s="10">
        <f>Totaal!D20-'15-24jr'!D20</f>
        <v>30687</v>
      </c>
      <c r="E20" s="10">
        <f>Totaal!E20-'15-24jr'!E20</f>
        <v>31457</v>
      </c>
      <c r="F20" s="10">
        <f>Totaal!F20-'15-24jr'!F20</f>
        <v>31171</v>
      </c>
      <c r="G20" s="10">
        <f>Totaal!G20-'15-24jr'!G20</f>
        <v>30720</v>
      </c>
      <c r="H20" s="10">
        <f>Totaal!H20-'15-24jr'!H20</f>
        <v>31527</v>
      </c>
      <c r="I20" s="10">
        <f>Totaal!I20-'15-24jr'!I20</f>
        <v>31611</v>
      </c>
      <c r="J20" s="10">
        <f>Totaal!J20-'15-24jr'!J20</f>
        <v>31797</v>
      </c>
      <c r="K20" s="10">
        <f>Totaal!K20-'15-24jr'!K20</f>
        <v>33128</v>
      </c>
      <c r="L20" s="10">
        <f>Totaal!L20-'15-24jr'!L20</f>
        <v>33079</v>
      </c>
      <c r="M20" s="10">
        <f>Totaal!M20-'15-24jr'!M20</f>
        <v>31491</v>
      </c>
      <c r="N20" s="10">
        <f>Totaal!N20-'15-24jr'!N20</f>
        <v>29953</v>
      </c>
      <c r="O20" s="10">
        <f>Totaal!O20-'15-24jr'!O20</f>
        <v>28534</v>
      </c>
      <c r="P20" s="18">
        <f>Totaal!P20-'15-24jr'!P20</f>
        <v>27561</v>
      </c>
      <c r="Q20" s="18">
        <f>Totaal!Q20-'15-24jr'!Q20</f>
        <v>25394</v>
      </c>
      <c r="R20" s="32"/>
    </row>
    <row r="21" spans="1:18" ht="12">
      <c r="A21" s="8"/>
      <c r="B21" s="38" t="s">
        <v>7</v>
      </c>
      <c r="C21" s="31">
        <f>Totaal!C21-'15-24jr'!C21</f>
        <v>6</v>
      </c>
      <c r="D21" s="10">
        <f>Totaal!D21-'15-24jr'!D21</f>
        <v>288</v>
      </c>
      <c r="E21" s="10">
        <f>Totaal!E21-'15-24jr'!E21</f>
        <v>272</v>
      </c>
      <c r="F21" s="10">
        <f>Totaal!F21-'15-24jr'!F21</f>
        <v>253</v>
      </c>
      <c r="G21" s="10">
        <f>Totaal!G21-'15-24jr'!G21</f>
        <v>680</v>
      </c>
      <c r="H21" s="10">
        <f>Totaal!H21-'15-24jr'!H21</f>
        <v>229</v>
      </c>
      <c r="I21" s="10">
        <f>Totaal!I21-'15-24jr'!I21</f>
        <v>203</v>
      </c>
      <c r="J21" s="10">
        <f>Totaal!J21-'15-24jr'!J21</f>
        <v>130</v>
      </c>
      <c r="K21" s="10">
        <f>Totaal!K21-'15-24jr'!K21</f>
        <v>112</v>
      </c>
      <c r="L21" s="10">
        <f>Totaal!L21-'15-24jr'!L21</f>
        <v>130</v>
      </c>
      <c r="M21" s="10">
        <f>Totaal!M21-'15-24jr'!M21</f>
        <v>105</v>
      </c>
      <c r="N21" s="10">
        <f>Totaal!N21-'15-24jr'!N21</f>
        <v>100</v>
      </c>
      <c r="O21" s="10">
        <f>Totaal!O21-'15-24jr'!O21</f>
        <v>68</v>
      </c>
      <c r="P21" s="18">
        <f>Totaal!P21-'15-24jr'!P21</f>
        <v>37</v>
      </c>
      <c r="Q21" s="18">
        <f>Totaal!Q21-'15-24jr'!Q21</f>
        <v>19</v>
      </c>
      <c r="R21" s="32"/>
    </row>
    <row r="22" spans="1:18" ht="12">
      <c r="A22" s="8"/>
      <c r="B22" s="38" t="s">
        <v>8</v>
      </c>
      <c r="C22" s="31">
        <f>Totaal!C22-'15-24jr'!C22</f>
        <v>6807</v>
      </c>
      <c r="D22" s="10">
        <f>Totaal!D22-'15-24jr'!D22</f>
        <v>3824</v>
      </c>
      <c r="E22" s="10">
        <f>Totaal!E22-'15-24jr'!E22</f>
        <v>8</v>
      </c>
      <c r="F22" s="10">
        <f>Totaal!F22-'15-24jr'!F22</f>
        <v>3795</v>
      </c>
      <c r="G22" s="10">
        <f>Totaal!G22-'15-24jr'!G22</f>
        <v>4007</v>
      </c>
      <c r="H22" s="10">
        <f>Totaal!H22-'15-24jr'!H22</f>
        <v>3903</v>
      </c>
      <c r="I22" s="10">
        <f>Totaal!I22-'15-24jr'!I22</f>
        <v>3868</v>
      </c>
      <c r="J22" s="10">
        <f>Totaal!J22-'15-24jr'!J22</f>
        <v>3433</v>
      </c>
      <c r="K22" s="10">
        <f>Totaal!K22-'15-24jr'!K22</f>
        <v>3238</v>
      </c>
      <c r="L22" s="10">
        <f>Totaal!L22-'15-24jr'!L22</f>
        <v>3153</v>
      </c>
      <c r="M22" s="10">
        <f>Totaal!M22-'15-24jr'!M22</f>
        <v>3251</v>
      </c>
      <c r="N22" s="10">
        <f>Totaal!N22-'15-24jr'!N22</f>
        <v>3189</v>
      </c>
      <c r="O22" s="10">
        <f>Totaal!O22-'15-24jr'!O22</f>
        <v>2970</v>
      </c>
      <c r="P22" s="18">
        <f>Totaal!P22-'15-24jr'!P22</f>
        <v>2803</v>
      </c>
      <c r="Q22" s="18">
        <f>Totaal!Q22-'15-24jr'!Q22</f>
        <v>2733</v>
      </c>
      <c r="R22" s="32"/>
    </row>
    <row r="23" spans="1:18" ht="12">
      <c r="A23" s="8"/>
      <c r="B23" s="38" t="s">
        <v>9</v>
      </c>
      <c r="C23" s="31">
        <f>Totaal!C23-'15-24jr'!C23</f>
        <v>22503</v>
      </c>
      <c r="D23" s="10">
        <f>Totaal!D23-'15-24jr'!D23</f>
        <v>21947</v>
      </c>
      <c r="E23" s="10">
        <f>Totaal!E23-'15-24jr'!E23</f>
        <v>22748</v>
      </c>
      <c r="F23" s="10">
        <f>Totaal!F23-'15-24jr'!F23</f>
        <v>23653</v>
      </c>
      <c r="G23" s="10">
        <f>Totaal!G23-'15-24jr'!G23</f>
        <v>24567</v>
      </c>
      <c r="H23" s="10">
        <f>Totaal!H23-'15-24jr'!H23</f>
        <v>26086</v>
      </c>
      <c r="I23" s="10">
        <f>Totaal!I23-'15-24jr'!I23</f>
        <v>26984</v>
      </c>
      <c r="J23" s="10">
        <f>Totaal!J23-'15-24jr'!J23</f>
        <v>28017</v>
      </c>
      <c r="K23" s="10">
        <f>Totaal!K23-'15-24jr'!K23</f>
        <v>30878</v>
      </c>
      <c r="L23" s="10">
        <f>Totaal!L23-'15-24jr'!L23</f>
        <v>32291</v>
      </c>
      <c r="M23" s="10">
        <f>Totaal!M23-'15-24jr'!M23</f>
        <v>32142</v>
      </c>
      <c r="N23" s="10">
        <f>Totaal!N23-'15-24jr'!N23</f>
        <v>30507</v>
      </c>
      <c r="O23" s="10">
        <f>Totaal!O23-'15-24jr'!O23</f>
        <v>30307</v>
      </c>
      <c r="P23" s="18">
        <f>Totaal!P23-'15-24jr'!P23</f>
        <v>31326</v>
      </c>
      <c r="Q23" s="18">
        <f>Totaal!Q23-'15-24jr'!Q23</f>
        <v>30839</v>
      </c>
      <c r="R23" s="32"/>
    </row>
    <row r="24" spans="1:18" ht="12">
      <c r="A24" s="8"/>
      <c r="B24" s="38" t="s">
        <v>10</v>
      </c>
      <c r="C24" s="31">
        <f>Totaal!C24-'15-24jr'!C24</f>
        <v>0</v>
      </c>
      <c r="D24" s="10">
        <f>Totaal!D24-'15-24jr'!D24</f>
        <v>2670</v>
      </c>
      <c r="E24" s="10">
        <f>Totaal!E24-'15-24jr'!E24</f>
        <v>3112</v>
      </c>
      <c r="F24" s="10">
        <f>Totaal!F24-'15-24jr'!F24</f>
        <v>3174</v>
      </c>
      <c r="G24" s="10">
        <f>Totaal!G24-'15-24jr'!G24</f>
        <v>2988</v>
      </c>
      <c r="H24" s="10">
        <f>Totaal!H24-'15-24jr'!H24</f>
        <v>2878</v>
      </c>
      <c r="I24" s="10">
        <f>Totaal!I24-'15-24jr'!I24</f>
        <v>2534</v>
      </c>
      <c r="J24" s="10">
        <f>Totaal!J24-'15-24jr'!J24</f>
        <v>2183</v>
      </c>
      <c r="K24" s="10">
        <f>Totaal!K24-'15-24jr'!K24</f>
        <v>1929</v>
      </c>
      <c r="L24" s="10">
        <f>Totaal!L24-'15-24jr'!L24</f>
        <v>1800</v>
      </c>
      <c r="M24" s="10">
        <f>Totaal!M24-'15-24jr'!M24</f>
        <v>1715</v>
      </c>
      <c r="N24" s="10">
        <f>Totaal!N24-'15-24jr'!N24</f>
        <v>1358</v>
      </c>
      <c r="O24" s="10">
        <f>Totaal!O24-'15-24jr'!O24</f>
        <v>1276</v>
      </c>
      <c r="P24" s="18">
        <f>Totaal!P24-'15-24jr'!P24</f>
        <v>1286</v>
      </c>
      <c r="Q24" s="18">
        <f>Totaal!Q24-'15-24jr'!Q24</f>
        <v>883</v>
      </c>
      <c r="R24" s="32"/>
    </row>
    <row r="25" spans="1:18" ht="12">
      <c r="A25" s="8"/>
      <c r="B25" s="38" t="s">
        <v>11</v>
      </c>
      <c r="C25" s="31">
        <f>Totaal!C25-'15-24jr'!C25</f>
        <v>0</v>
      </c>
      <c r="D25" s="10">
        <f>Totaal!D25-'15-24jr'!D25</f>
        <v>5328</v>
      </c>
      <c r="E25" s="10">
        <f>Totaal!E25-'15-24jr'!E25</f>
        <v>10556</v>
      </c>
      <c r="F25" s="10">
        <f>Totaal!F25-'15-24jr'!F25</f>
        <v>14803</v>
      </c>
      <c r="G25" s="10">
        <f>Totaal!G25-'15-24jr'!G25</f>
        <v>18396</v>
      </c>
      <c r="H25" s="10">
        <f>Totaal!H25-'15-24jr'!H25</f>
        <v>21537</v>
      </c>
      <c r="I25" s="10">
        <f>Totaal!I25-'15-24jr'!I25</f>
        <v>23879</v>
      </c>
      <c r="J25" s="10">
        <f>Totaal!J25-'15-24jr'!J25</f>
        <v>25659</v>
      </c>
      <c r="K25" s="10">
        <f>Totaal!K25-'15-24jr'!K25</f>
        <v>29544</v>
      </c>
      <c r="L25" s="10">
        <f>Totaal!L25-'15-24jr'!L25</f>
        <v>29418</v>
      </c>
      <c r="M25" s="10">
        <f>Totaal!M25-'15-24jr'!M25</f>
        <v>30745</v>
      </c>
      <c r="N25" s="10">
        <f>Totaal!N25-'15-24jr'!N25</f>
        <v>29802</v>
      </c>
      <c r="O25" s="10">
        <f>Totaal!O25-'15-24jr'!O25</f>
        <v>29513</v>
      </c>
      <c r="P25" s="18">
        <f>Totaal!P25-'15-24jr'!P25</f>
        <v>31810</v>
      </c>
      <c r="Q25" s="18">
        <f>Totaal!Q25-'15-24jr'!Q25</f>
        <v>29792</v>
      </c>
      <c r="R25" s="32"/>
    </row>
    <row r="26" spans="1:18" s="7" customFormat="1" ht="12.75">
      <c r="A26" s="4"/>
      <c r="B26" s="39" t="s">
        <v>12</v>
      </c>
      <c r="C26" s="33">
        <f>Totaal!C26-'15-24jr'!C26</f>
        <v>327784</v>
      </c>
      <c r="D26" s="15">
        <f>Totaal!D26-'15-24jr'!D26</f>
        <v>338621</v>
      </c>
      <c r="E26" s="15">
        <f>Totaal!E26-'15-24jr'!E26</f>
        <v>347515</v>
      </c>
      <c r="F26" s="15">
        <f>Totaal!F26-'15-24jr'!F26</f>
        <v>356978</v>
      </c>
      <c r="G26" s="15">
        <f>Totaal!G26-'15-24jr'!G26</f>
        <v>368011</v>
      </c>
      <c r="H26" s="15">
        <f>Totaal!H26-'15-24jr'!H26</f>
        <v>375238</v>
      </c>
      <c r="I26" s="15">
        <f>Totaal!I26-'15-24jr'!I26</f>
        <v>373644</v>
      </c>
      <c r="J26" s="15">
        <f>Totaal!J26-'15-24jr'!J26</f>
        <v>365337</v>
      </c>
      <c r="K26" s="15">
        <f>Totaal!K26-'15-24jr'!K26</f>
        <v>381022</v>
      </c>
      <c r="L26" s="15">
        <f>Totaal!L26-'15-24jr'!L26</f>
        <v>375061</v>
      </c>
      <c r="M26" s="15">
        <f>Totaal!M26-'15-24jr'!M26</f>
        <v>364874</v>
      </c>
      <c r="N26" s="15">
        <f>Totaal!N26-'15-24jr'!N26</f>
        <v>378013</v>
      </c>
      <c r="O26" s="15">
        <f>Totaal!O26-'15-24jr'!O26</f>
        <v>367155</v>
      </c>
      <c r="P26" s="17">
        <f>Totaal!P26-'15-24jr'!P26</f>
        <v>342382</v>
      </c>
      <c r="Q26" s="17">
        <f>Totaal!Q26-'15-24jr'!Q26</f>
        <v>305314</v>
      </c>
      <c r="R26" s="34"/>
    </row>
    <row r="27" spans="1:18" ht="12">
      <c r="A27" s="8" t="s">
        <v>15</v>
      </c>
      <c r="B27" s="38" t="s">
        <v>1</v>
      </c>
      <c r="C27" s="31">
        <f>Totaal!C27-'15-24jr'!C27</f>
        <v>44941</v>
      </c>
      <c r="D27" s="10">
        <f>Totaal!D27-'15-24jr'!D27</f>
        <v>50892</v>
      </c>
      <c r="E27" s="10">
        <f>Totaal!E27-'15-24jr'!E27</f>
        <v>56286</v>
      </c>
      <c r="F27" s="10">
        <f>Totaal!F27-'15-24jr'!F27</f>
        <v>58445</v>
      </c>
      <c r="G27" s="10">
        <f>Totaal!G27-'15-24jr'!G27</f>
        <v>60385</v>
      </c>
      <c r="H27" s="10">
        <f>Totaal!H27-'15-24jr'!H27</f>
        <v>62114</v>
      </c>
      <c r="I27" s="10">
        <f>Totaal!I27-'15-24jr'!I27</f>
        <v>60788</v>
      </c>
      <c r="J27" s="10">
        <f>Totaal!J27-'15-24jr'!J27</f>
        <v>58238</v>
      </c>
      <c r="K27" s="10">
        <f>Totaal!K27-'15-24jr'!K27</f>
        <v>61340</v>
      </c>
      <c r="L27" s="10">
        <f>Totaal!L27-'15-24jr'!L27</f>
        <v>65013</v>
      </c>
      <c r="M27" s="10">
        <f>Totaal!M27-'15-24jr'!M27</f>
        <v>65671</v>
      </c>
      <c r="N27" s="10">
        <f>Totaal!N27-'15-24jr'!N27</f>
        <v>68183</v>
      </c>
      <c r="O27" s="10">
        <f>Totaal!O27-'15-24jr'!O27</f>
        <v>70213</v>
      </c>
      <c r="P27" s="18">
        <f>Totaal!P27-'15-24jr'!P27</f>
        <v>66377</v>
      </c>
      <c r="Q27" s="18">
        <f>Totaal!Q27-'15-24jr'!Q27</f>
        <v>56550</v>
      </c>
      <c r="R27" s="32"/>
    </row>
    <row r="28" spans="1:18" ht="12">
      <c r="A28" s="8"/>
      <c r="B28" s="38" t="s">
        <v>2</v>
      </c>
      <c r="C28" s="31">
        <f>Totaal!C28-'15-24jr'!C28</f>
        <v>7045</v>
      </c>
      <c r="D28" s="10">
        <f>Totaal!D28-'15-24jr'!D28</f>
        <v>7438</v>
      </c>
      <c r="E28" s="10">
        <f>Totaal!E28-'15-24jr'!E28</f>
        <v>7859</v>
      </c>
      <c r="F28" s="10">
        <f>Totaal!F28-'15-24jr'!F28</f>
        <v>8111</v>
      </c>
      <c r="G28" s="10">
        <f>Totaal!G28-'15-24jr'!G28</f>
        <v>8492</v>
      </c>
      <c r="H28" s="10">
        <f>Totaal!H28-'15-24jr'!H28</f>
        <v>8862</v>
      </c>
      <c r="I28" s="10">
        <f>Totaal!I28-'15-24jr'!I28</f>
        <v>8872</v>
      </c>
      <c r="J28" s="10">
        <f>Totaal!J28-'15-24jr'!J28</f>
        <v>8214</v>
      </c>
      <c r="K28" s="10">
        <f>Totaal!K28-'15-24jr'!K28</f>
        <v>8200</v>
      </c>
      <c r="L28" s="10">
        <f>Totaal!L28-'15-24jr'!L28</f>
        <v>8601</v>
      </c>
      <c r="M28" s="10">
        <f>Totaal!M28-'15-24jr'!M28</f>
        <v>9376</v>
      </c>
      <c r="N28" s="10">
        <f>Totaal!N28-'15-24jr'!N28</f>
        <v>9753</v>
      </c>
      <c r="O28" s="10">
        <f>Totaal!O28-'15-24jr'!O28</f>
        <v>10151</v>
      </c>
      <c r="P28" s="18">
        <f>Totaal!P28-'15-24jr'!P28</f>
        <v>9498</v>
      </c>
      <c r="Q28" s="18">
        <f>Totaal!Q28-'15-24jr'!Q28</f>
        <v>8479</v>
      </c>
      <c r="R28" s="32"/>
    </row>
    <row r="29" spans="1:18" ht="12">
      <c r="A29" s="8"/>
      <c r="B29" s="38" t="s">
        <v>3</v>
      </c>
      <c r="C29" s="31">
        <f>Totaal!C29-'15-24jr'!C29</f>
        <v>15945</v>
      </c>
      <c r="D29" s="10">
        <f>Totaal!D29-'15-24jr'!D29</f>
        <v>15873</v>
      </c>
      <c r="E29" s="10">
        <f>Totaal!E29-'15-24jr'!E29</f>
        <v>14999</v>
      </c>
      <c r="F29" s="10">
        <f>Totaal!F29-'15-24jr'!F29</f>
        <v>13641</v>
      </c>
      <c r="G29" s="10">
        <f>Totaal!G29-'15-24jr'!G29</f>
        <v>12334</v>
      </c>
      <c r="H29" s="10">
        <f>Totaal!H29-'15-24jr'!H29</f>
        <v>11471</v>
      </c>
      <c r="I29" s="10">
        <f>Totaal!I29-'15-24jr'!I29</f>
        <v>10771</v>
      </c>
      <c r="J29" s="10">
        <f>Totaal!J29-'15-24jr'!J29</f>
        <v>10239</v>
      </c>
      <c r="K29" s="10">
        <f>Totaal!K29-'15-24jr'!K29</f>
        <v>9771</v>
      </c>
      <c r="L29" s="10">
        <f>Totaal!L29-'15-24jr'!L29</f>
        <v>9154</v>
      </c>
      <c r="M29" s="10">
        <f>Totaal!M29-'15-24jr'!M29</f>
        <v>8402</v>
      </c>
      <c r="N29" s="10">
        <f>Totaal!N29-'15-24jr'!N29</f>
        <v>8281</v>
      </c>
      <c r="O29" s="10">
        <f>Totaal!O29-'15-24jr'!O29</f>
        <v>7156</v>
      </c>
      <c r="P29" s="18">
        <f>Totaal!P29-'15-24jr'!P29</f>
        <v>6143</v>
      </c>
      <c r="Q29" s="18">
        <f>Totaal!Q29-'15-24jr'!Q29</f>
        <v>6523</v>
      </c>
      <c r="R29" s="32"/>
    </row>
    <row r="30" spans="1:18" ht="12">
      <c r="A30" s="8"/>
      <c r="B30" s="38" t="s">
        <v>4</v>
      </c>
      <c r="C30" s="31">
        <f>Totaal!C30-'15-24jr'!C30</f>
        <v>2023</v>
      </c>
      <c r="D30" s="10">
        <f>Totaal!D30-'15-24jr'!D30</f>
        <v>2251</v>
      </c>
      <c r="E30" s="10">
        <f>Totaal!E30-'15-24jr'!E30</f>
        <v>2305</v>
      </c>
      <c r="F30" s="10">
        <f>Totaal!F30-'15-24jr'!F30</f>
        <v>2463</v>
      </c>
      <c r="G30" s="10">
        <f>Totaal!G30-'15-24jr'!G30</f>
        <v>2729</v>
      </c>
      <c r="H30" s="10">
        <f>Totaal!H30-'15-24jr'!H30</f>
        <v>3358</v>
      </c>
      <c r="I30" s="10">
        <f>Totaal!I30-'15-24jr'!I30</f>
        <v>4032</v>
      </c>
      <c r="J30" s="10">
        <f>Totaal!J30-'15-24jr'!J30</f>
        <v>3314</v>
      </c>
      <c r="K30" s="10">
        <f>Totaal!K30-'15-24jr'!K30</f>
        <v>3318</v>
      </c>
      <c r="L30" s="10">
        <f>Totaal!L30-'15-24jr'!L30</f>
        <v>3574</v>
      </c>
      <c r="M30" s="10">
        <f>Totaal!M30-'15-24jr'!M30</f>
        <v>3695</v>
      </c>
      <c r="N30" s="10">
        <f>Totaal!N30-'15-24jr'!N30</f>
        <v>4333</v>
      </c>
      <c r="O30" s="10">
        <f>Totaal!O30-'15-24jr'!O30</f>
        <v>4301</v>
      </c>
      <c r="P30" s="18">
        <f>Totaal!P30-'15-24jr'!P30</f>
        <v>4604</v>
      </c>
      <c r="Q30" s="18">
        <f>Totaal!Q30-'15-24jr'!Q30</f>
        <v>3346</v>
      </c>
      <c r="R30" s="32"/>
    </row>
    <row r="31" spans="1:18" ht="12">
      <c r="A31" s="8"/>
      <c r="B31" s="38" t="s">
        <v>5</v>
      </c>
      <c r="C31" s="31">
        <f>Totaal!C31-'15-24jr'!C31</f>
        <v>4646</v>
      </c>
      <c r="D31" s="10">
        <f>Totaal!D31-'15-24jr'!D31</f>
        <v>3940</v>
      </c>
      <c r="E31" s="10">
        <f>Totaal!E31-'15-24jr'!E31</f>
        <v>3516</v>
      </c>
      <c r="F31" s="10">
        <f>Totaal!F31-'15-24jr'!F31</f>
        <v>3680</v>
      </c>
      <c r="G31" s="10">
        <f>Totaal!G31-'15-24jr'!G31</f>
        <v>3969</v>
      </c>
      <c r="H31" s="10">
        <f>Totaal!H31-'15-24jr'!H31</f>
        <v>4564</v>
      </c>
      <c r="I31" s="10">
        <f>Totaal!I31-'15-24jr'!I31</f>
        <v>4573</v>
      </c>
      <c r="J31" s="10">
        <f>Totaal!J31-'15-24jr'!J31</f>
        <v>4482</v>
      </c>
      <c r="K31" s="10">
        <f>Totaal!K31-'15-24jr'!K31</f>
        <v>5690</v>
      </c>
      <c r="L31" s="10">
        <f>Totaal!L31-'15-24jr'!L31</f>
        <v>6021</v>
      </c>
      <c r="M31" s="10">
        <f>Totaal!M31-'15-24jr'!M31</f>
        <v>5632</v>
      </c>
      <c r="N31" s="10">
        <f>Totaal!N31-'15-24jr'!N31</f>
        <v>6323</v>
      </c>
      <c r="O31" s="10">
        <f>Totaal!O31-'15-24jr'!O31</f>
        <v>5828</v>
      </c>
      <c r="P31" s="18">
        <f>Totaal!P31-'15-24jr'!P31</f>
        <v>4366</v>
      </c>
      <c r="Q31" s="18">
        <f>Totaal!Q31-'15-24jr'!Q31</f>
        <v>5724</v>
      </c>
      <c r="R31" s="32"/>
    </row>
    <row r="32" spans="1:18" ht="12">
      <c r="A32" s="8"/>
      <c r="B32" s="38" t="s">
        <v>6</v>
      </c>
      <c r="C32" s="31">
        <f>Totaal!C32-'15-24jr'!C32</f>
        <v>4989</v>
      </c>
      <c r="D32" s="10">
        <f>Totaal!D32-'15-24jr'!D32</f>
        <v>4604</v>
      </c>
      <c r="E32" s="10">
        <f>Totaal!E32-'15-24jr'!E32</f>
        <v>4632</v>
      </c>
      <c r="F32" s="10">
        <f>Totaal!F32-'15-24jr'!F32</f>
        <v>4519</v>
      </c>
      <c r="G32" s="10">
        <f>Totaal!G32-'15-24jr'!G32</f>
        <v>4309</v>
      </c>
      <c r="H32" s="10">
        <f>Totaal!H32-'15-24jr'!H32</f>
        <v>4521</v>
      </c>
      <c r="I32" s="10">
        <f>Totaal!I32-'15-24jr'!I32</f>
        <v>4476</v>
      </c>
      <c r="J32" s="10">
        <f>Totaal!J32-'15-24jr'!J32</f>
        <v>4344</v>
      </c>
      <c r="K32" s="10">
        <f>Totaal!K32-'15-24jr'!K32</f>
        <v>4440</v>
      </c>
      <c r="L32" s="10">
        <f>Totaal!L32-'15-24jr'!L32</f>
        <v>4310</v>
      </c>
      <c r="M32" s="10">
        <f>Totaal!M32-'15-24jr'!M32</f>
        <v>4080</v>
      </c>
      <c r="N32" s="10">
        <f>Totaal!N32-'15-24jr'!N32</f>
        <v>3782</v>
      </c>
      <c r="O32" s="10">
        <f>Totaal!O32-'15-24jr'!O32</f>
        <v>3480</v>
      </c>
      <c r="P32" s="18">
        <f>Totaal!P32-'15-24jr'!P32</f>
        <v>3210</v>
      </c>
      <c r="Q32" s="18">
        <f>Totaal!Q32-'15-24jr'!Q32</f>
        <v>2773</v>
      </c>
      <c r="R32" s="32"/>
    </row>
    <row r="33" spans="1:18" ht="12">
      <c r="A33" s="8"/>
      <c r="B33" s="38" t="s">
        <v>7</v>
      </c>
      <c r="C33" s="31">
        <f>Totaal!C33-'15-24jr'!C33</f>
        <v>52</v>
      </c>
      <c r="D33" s="10">
        <f>Totaal!D33-'15-24jr'!D33</f>
        <v>40</v>
      </c>
      <c r="E33" s="10">
        <f>Totaal!E33-'15-24jr'!E33</f>
        <v>41</v>
      </c>
      <c r="F33" s="10">
        <f>Totaal!F33-'15-24jr'!F33</f>
        <v>34</v>
      </c>
      <c r="G33" s="10">
        <f>Totaal!G33-'15-24jr'!G33</f>
        <v>39</v>
      </c>
      <c r="H33" s="10">
        <f>Totaal!H33-'15-24jr'!H33</f>
        <v>29</v>
      </c>
      <c r="I33" s="10">
        <f>Totaal!I33-'15-24jr'!I33</f>
        <v>27</v>
      </c>
      <c r="J33" s="10">
        <f>Totaal!J33-'15-24jr'!J33</f>
        <v>18</v>
      </c>
      <c r="K33" s="10">
        <f>Totaal!K33-'15-24jr'!K33</f>
        <v>22</v>
      </c>
      <c r="L33" s="10">
        <f>Totaal!L33-'15-24jr'!L33</f>
        <v>22</v>
      </c>
      <c r="M33" s="10">
        <f>Totaal!M33-'15-24jr'!M33</f>
        <v>19</v>
      </c>
      <c r="N33" s="10">
        <f>Totaal!N33-'15-24jr'!N33</f>
        <v>13</v>
      </c>
      <c r="O33" s="10">
        <f>Totaal!O33-'15-24jr'!O33</f>
        <v>10</v>
      </c>
      <c r="P33" s="18">
        <f>Totaal!P33-'15-24jr'!P33</f>
        <v>6</v>
      </c>
      <c r="Q33" s="18">
        <f>Totaal!Q33-'15-24jr'!Q33</f>
        <v>2</v>
      </c>
      <c r="R33" s="32"/>
    </row>
    <row r="34" spans="1:18" ht="12">
      <c r="A34" s="8"/>
      <c r="B34" s="38" t="s">
        <v>8</v>
      </c>
      <c r="C34" s="31">
        <f>Totaal!C34-'15-24jr'!C34</f>
        <v>1541</v>
      </c>
      <c r="D34" s="10">
        <f>Totaal!D34-'15-24jr'!D34</f>
        <v>842</v>
      </c>
      <c r="E34" s="10">
        <f>Totaal!E34-'15-24jr'!E34</f>
        <v>835</v>
      </c>
      <c r="F34" s="10">
        <f>Totaal!F34-'15-24jr'!F34</f>
        <v>791</v>
      </c>
      <c r="G34" s="10">
        <f>Totaal!G34-'15-24jr'!G34</f>
        <v>889</v>
      </c>
      <c r="H34" s="10">
        <f>Totaal!H34-'15-24jr'!H34</f>
        <v>974</v>
      </c>
      <c r="I34" s="10">
        <f>Totaal!I34-'15-24jr'!I34</f>
        <v>1035</v>
      </c>
      <c r="J34" s="10">
        <f>Totaal!J34-'15-24jr'!J34</f>
        <v>1112</v>
      </c>
      <c r="K34" s="10">
        <f>Totaal!K34-'15-24jr'!K34</f>
        <v>1192</v>
      </c>
      <c r="L34" s="10">
        <f>Totaal!L34-'15-24jr'!L34</f>
        <v>1321</v>
      </c>
      <c r="M34" s="10">
        <f>Totaal!M34-'15-24jr'!M34</f>
        <v>1373</v>
      </c>
      <c r="N34" s="10">
        <f>Totaal!N34-'15-24jr'!N34</f>
        <v>1361</v>
      </c>
      <c r="O34" s="10">
        <f>Totaal!O34-'15-24jr'!O34</f>
        <v>1469</v>
      </c>
      <c r="P34" s="18">
        <f>Totaal!P34-'15-24jr'!P34</f>
        <v>1512</v>
      </c>
      <c r="Q34" s="18">
        <f>Totaal!Q34-'15-24jr'!Q34</f>
        <v>1461</v>
      </c>
      <c r="R34" s="32"/>
    </row>
    <row r="35" spans="1:18" ht="12">
      <c r="A35" s="8"/>
      <c r="B35" s="38" t="s">
        <v>9</v>
      </c>
      <c r="C35" s="31">
        <f>Totaal!C35-'15-24jr'!C35</f>
        <v>3186</v>
      </c>
      <c r="D35" s="10">
        <f>Totaal!D35-'15-24jr'!D35</f>
        <v>3060</v>
      </c>
      <c r="E35" s="10">
        <f>Totaal!E35-'15-24jr'!E35</f>
        <v>3113</v>
      </c>
      <c r="F35" s="10">
        <f>Totaal!F35-'15-24jr'!F35</f>
        <v>3194</v>
      </c>
      <c r="G35" s="10">
        <f>Totaal!G35-'15-24jr'!G35</f>
        <v>3322</v>
      </c>
      <c r="H35" s="10">
        <f>Totaal!H35-'15-24jr'!H35</f>
        <v>3615</v>
      </c>
      <c r="I35" s="10">
        <f>Totaal!I35-'15-24jr'!I35</f>
        <v>3856</v>
      </c>
      <c r="J35" s="10">
        <f>Totaal!J35-'15-24jr'!J35</f>
        <v>3932</v>
      </c>
      <c r="K35" s="10">
        <f>Totaal!K35-'15-24jr'!K35</f>
        <v>4606</v>
      </c>
      <c r="L35" s="10">
        <f>Totaal!L35-'15-24jr'!L35</f>
        <v>4885</v>
      </c>
      <c r="M35" s="10">
        <f>Totaal!M35-'15-24jr'!M35</f>
        <v>4915</v>
      </c>
      <c r="N35" s="10">
        <f>Totaal!N35-'15-24jr'!N35</f>
        <v>4772</v>
      </c>
      <c r="O35" s="10">
        <f>Totaal!O35-'15-24jr'!O35</f>
        <v>4858</v>
      </c>
      <c r="P35" s="18">
        <f>Totaal!P35-'15-24jr'!P35</f>
        <v>4975</v>
      </c>
      <c r="Q35" s="18">
        <f>Totaal!Q35-'15-24jr'!Q35</f>
        <v>5078</v>
      </c>
      <c r="R35" s="32"/>
    </row>
    <row r="36" spans="1:18" ht="12">
      <c r="A36" s="8"/>
      <c r="B36" s="38" t="s">
        <v>10</v>
      </c>
      <c r="C36" s="31">
        <f>Totaal!C36-'15-24jr'!C36</f>
        <v>0</v>
      </c>
      <c r="D36" s="10">
        <f>Totaal!D36-'15-24jr'!D36</f>
        <v>864</v>
      </c>
      <c r="E36" s="10">
        <f>Totaal!E36-'15-24jr'!E36</f>
        <v>959</v>
      </c>
      <c r="F36" s="10">
        <f>Totaal!F36-'15-24jr'!F36</f>
        <v>993</v>
      </c>
      <c r="G36" s="10">
        <f>Totaal!G36-'15-24jr'!G36</f>
        <v>1018</v>
      </c>
      <c r="H36" s="10">
        <f>Totaal!H36-'15-24jr'!H36</f>
        <v>1028</v>
      </c>
      <c r="I36" s="10">
        <f>Totaal!I36-'15-24jr'!I36</f>
        <v>968</v>
      </c>
      <c r="J36" s="10">
        <f>Totaal!J36-'15-24jr'!J36</f>
        <v>920</v>
      </c>
      <c r="K36" s="10">
        <f>Totaal!K36-'15-24jr'!K36</f>
        <v>895</v>
      </c>
      <c r="L36" s="10">
        <f>Totaal!L36-'15-24jr'!L36</f>
        <v>900</v>
      </c>
      <c r="M36" s="10">
        <f>Totaal!M36-'15-24jr'!M36</f>
        <v>878</v>
      </c>
      <c r="N36" s="10">
        <f>Totaal!N36-'15-24jr'!N36</f>
        <v>807</v>
      </c>
      <c r="O36" s="10">
        <f>Totaal!O36-'15-24jr'!O36</f>
        <v>785</v>
      </c>
      <c r="P36" s="18">
        <f>Totaal!P36-'15-24jr'!P36</f>
        <v>766</v>
      </c>
      <c r="Q36" s="18">
        <f>Totaal!Q36-'15-24jr'!Q36</f>
        <v>568</v>
      </c>
      <c r="R36" s="32"/>
    </row>
    <row r="37" spans="1:18" ht="12">
      <c r="A37" s="8"/>
      <c r="B37" s="38" t="s">
        <v>11</v>
      </c>
      <c r="C37" s="31">
        <f>Totaal!C37-'15-24jr'!C37</f>
        <v>0</v>
      </c>
      <c r="D37" s="10">
        <f>Totaal!D37-'15-24jr'!D37</f>
        <v>1234</v>
      </c>
      <c r="E37" s="10">
        <f>Totaal!E37-'15-24jr'!E37</f>
        <v>2290</v>
      </c>
      <c r="F37" s="10">
        <f>Totaal!F37-'15-24jr'!F37</f>
        <v>3159</v>
      </c>
      <c r="G37" s="10">
        <f>Totaal!G37-'15-24jr'!G37</f>
        <v>3794</v>
      </c>
      <c r="H37" s="10">
        <f>Totaal!H37-'15-24jr'!H37</f>
        <v>4477</v>
      </c>
      <c r="I37" s="10">
        <f>Totaal!I37-'15-24jr'!I37</f>
        <v>4949</v>
      </c>
      <c r="J37" s="10">
        <f>Totaal!J37-'15-24jr'!J37</f>
        <v>5190</v>
      </c>
      <c r="K37" s="10">
        <f>Totaal!K37-'15-24jr'!K37</f>
        <v>5745</v>
      </c>
      <c r="L37" s="10">
        <f>Totaal!L37-'15-24jr'!L37</f>
        <v>5884</v>
      </c>
      <c r="M37" s="10">
        <f>Totaal!M37-'15-24jr'!M37</f>
        <v>6029</v>
      </c>
      <c r="N37" s="10">
        <f>Totaal!N37-'15-24jr'!N37</f>
        <v>5784</v>
      </c>
      <c r="O37" s="10">
        <f>Totaal!O37-'15-24jr'!O37</f>
        <v>5664</v>
      </c>
      <c r="P37" s="18">
        <f>Totaal!P37-'15-24jr'!P37</f>
        <v>5943</v>
      </c>
      <c r="Q37" s="18">
        <f>Totaal!Q37-'15-24jr'!Q37</f>
        <v>5653</v>
      </c>
      <c r="R37" s="32"/>
    </row>
    <row r="38" spans="1:18" s="7" customFormat="1" ht="12.75">
      <c r="A38" s="4"/>
      <c r="B38" s="39" t="s">
        <v>12</v>
      </c>
      <c r="C38" s="33">
        <f>Totaal!C38-'15-24jr'!C38</f>
        <v>84368</v>
      </c>
      <c r="D38" s="15">
        <f>Totaal!D38-'15-24jr'!D38</f>
        <v>91038</v>
      </c>
      <c r="E38" s="15">
        <f>Totaal!E38-'15-24jr'!E38</f>
        <v>96835</v>
      </c>
      <c r="F38" s="15">
        <f>Totaal!F38-'15-24jr'!F38</f>
        <v>99030</v>
      </c>
      <c r="G38" s="15">
        <f>Totaal!G38-'15-24jr'!G38</f>
        <v>101280</v>
      </c>
      <c r="H38" s="15">
        <f>Totaal!H38-'15-24jr'!H38</f>
        <v>105013</v>
      </c>
      <c r="I38" s="15">
        <f>Totaal!I38-'15-24jr'!I38</f>
        <v>104347</v>
      </c>
      <c r="J38" s="15">
        <f>Totaal!J38-'15-24jr'!J38</f>
        <v>100003</v>
      </c>
      <c r="K38" s="15">
        <f>Totaal!K38-'15-24jr'!K38</f>
        <v>105219</v>
      </c>
      <c r="L38" s="15">
        <f>Totaal!L38-'15-24jr'!L38</f>
        <v>109685</v>
      </c>
      <c r="M38" s="15">
        <f>Totaal!M38-'15-24jr'!M38</f>
        <v>110070</v>
      </c>
      <c r="N38" s="15">
        <f>Totaal!N38-'15-24jr'!N38</f>
        <v>113392</v>
      </c>
      <c r="O38" s="15">
        <f>Totaal!O38-'15-24jr'!O38</f>
        <v>113915</v>
      </c>
      <c r="P38" s="17">
        <f>Totaal!P38-'15-24jr'!P38</f>
        <v>107400</v>
      </c>
      <c r="Q38" s="17">
        <f>Totaal!Q38-'15-24jr'!Q38</f>
        <v>96157</v>
      </c>
      <c r="R38" s="34"/>
    </row>
    <row r="39" spans="1:18" ht="12">
      <c r="A39" s="8" t="s">
        <v>0</v>
      </c>
      <c r="B39" s="38" t="s">
        <v>1</v>
      </c>
      <c r="C39" s="31">
        <f>Totaal!C39-'15-24jr'!C39</f>
        <v>297116</v>
      </c>
      <c r="D39" s="10">
        <f>Totaal!D39-'15-24jr'!D39</f>
        <v>325601</v>
      </c>
      <c r="E39" s="10">
        <f>Totaal!E39-'15-24jr'!E39</f>
        <v>360331</v>
      </c>
      <c r="F39" s="10">
        <f>Totaal!F39-'15-24jr'!F39</f>
        <v>383613</v>
      </c>
      <c r="G39" s="10">
        <f>Totaal!G39-'15-24jr'!G39</f>
        <v>385072</v>
      </c>
      <c r="H39" s="10">
        <f>Totaal!H39-'15-24jr'!H39</f>
        <v>375920</v>
      </c>
      <c r="I39" s="10">
        <f>Totaal!I39-'15-24jr'!I39</f>
        <v>350563</v>
      </c>
      <c r="J39" s="10">
        <f>Totaal!J39-'15-24jr'!J39</f>
        <v>331571</v>
      </c>
      <c r="K39" s="10">
        <f>Totaal!K39-'15-24jr'!K39</f>
        <v>353191</v>
      </c>
      <c r="L39" s="10">
        <f>Totaal!L39-'15-24jr'!L39</f>
        <v>349990</v>
      </c>
      <c r="M39" s="10">
        <f>Totaal!M39-'15-24jr'!M39</f>
        <v>346520</v>
      </c>
      <c r="N39" s="10">
        <f>Totaal!N39-'15-24jr'!N39</f>
        <v>353564</v>
      </c>
      <c r="O39" s="10">
        <f>Totaal!O39-'15-24jr'!O39</f>
        <v>373005</v>
      </c>
      <c r="P39" s="18">
        <f>Totaal!P39-'15-24jr'!P39</f>
        <v>355097</v>
      </c>
      <c r="Q39" s="18">
        <f>Totaal!Q39-'15-24jr'!Q39</f>
        <v>315912</v>
      </c>
      <c r="R39" s="32"/>
    </row>
    <row r="40" spans="1:18" ht="12">
      <c r="A40" s="8"/>
      <c r="B40" s="38" t="s">
        <v>2</v>
      </c>
      <c r="C40" s="31">
        <f>Totaal!C40-'15-24jr'!C40</f>
        <v>60758</v>
      </c>
      <c r="D40" s="10">
        <f>Totaal!D40-'15-24jr'!D40</f>
        <v>54862</v>
      </c>
      <c r="E40" s="10">
        <f>Totaal!E40-'15-24jr'!E40</f>
        <v>63744</v>
      </c>
      <c r="F40" s="10">
        <f>Totaal!F40-'15-24jr'!F40</f>
        <v>64070</v>
      </c>
      <c r="G40" s="10">
        <f>Totaal!G40-'15-24jr'!G40</f>
        <v>67818</v>
      </c>
      <c r="H40" s="10">
        <f>Totaal!H40-'15-24jr'!H40</f>
        <v>72854</v>
      </c>
      <c r="I40" s="10">
        <f>Totaal!I40-'15-24jr'!I40</f>
        <v>71789</v>
      </c>
      <c r="J40" s="10">
        <f>Totaal!J40-'15-24jr'!J40</f>
        <v>64486</v>
      </c>
      <c r="K40" s="10">
        <f>Totaal!K40-'15-24jr'!K40</f>
        <v>64649</v>
      </c>
      <c r="L40" s="10">
        <f>Totaal!L40-'15-24jr'!L40</f>
        <v>66565</v>
      </c>
      <c r="M40" s="10">
        <f>Totaal!M40-'15-24jr'!M40</f>
        <v>71540</v>
      </c>
      <c r="N40" s="10">
        <f>Totaal!N40-'15-24jr'!N40</f>
        <v>73442</v>
      </c>
      <c r="O40" s="10">
        <f>Totaal!O40-'15-24jr'!O40</f>
        <v>72815</v>
      </c>
      <c r="P40" s="18">
        <f>Totaal!P40-'15-24jr'!P40</f>
        <v>65457</v>
      </c>
      <c r="Q40" s="18">
        <f>Totaal!Q40-'15-24jr'!Q40</f>
        <v>56420</v>
      </c>
      <c r="R40" s="32"/>
    </row>
    <row r="41" spans="1:18" ht="12">
      <c r="A41" s="8"/>
      <c r="B41" s="38" t="s">
        <v>3</v>
      </c>
      <c r="C41" s="31">
        <f>Totaal!C41-'15-24jr'!C41</f>
        <v>150204</v>
      </c>
      <c r="D41" s="10">
        <f>Totaal!D41-'15-24jr'!D41</f>
        <v>150652</v>
      </c>
      <c r="E41" s="10">
        <f>Totaal!E41-'15-24jr'!E41</f>
        <v>142921</v>
      </c>
      <c r="F41" s="10">
        <f>Totaal!F41-'15-24jr'!F41</f>
        <v>131378</v>
      </c>
      <c r="G41" s="10">
        <f>Totaal!G41-'15-24jr'!G41</f>
        <v>120097</v>
      </c>
      <c r="H41" s="10">
        <f>Totaal!H41-'15-24jr'!H41</f>
        <v>113984</v>
      </c>
      <c r="I41" s="10">
        <f>Totaal!I41-'15-24jr'!I41</f>
        <v>105778</v>
      </c>
      <c r="J41" s="10">
        <f>Totaal!J41-'15-24jr'!J41</f>
        <v>97970</v>
      </c>
      <c r="K41" s="10">
        <f>Totaal!K41-'15-24jr'!K41</f>
        <v>93360</v>
      </c>
      <c r="L41" s="10">
        <f>Totaal!L41-'15-24jr'!L41</f>
        <v>87500</v>
      </c>
      <c r="M41" s="10">
        <f>Totaal!M41-'15-24jr'!M41</f>
        <v>81223</v>
      </c>
      <c r="N41" s="10">
        <f>Totaal!N41-'15-24jr'!N41</f>
        <v>78709</v>
      </c>
      <c r="O41" s="10">
        <f>Totaal!O41-'15-24jr'!O41</f>
        <v>65216</v>
      </c>
      <c r="P41" s="18">
        <f>Totaal!P41-'15-24jr'!P41</f>
        <v>53557</v>
      </c>
      <c r="Q41" s="18">
        <f>Totaal!Q41-'15-24jr'!Q41</f>
        <v>48310</v>
      </c>
      <c r="R41" s="32"/>
    </row>
    <row r="42" spans="1:18" ht="12">
      <c r="A42" s="8"/>
      <c r="B42" s="38" t="s">
        <v>4</v>
      </c>
      <c r="C42" s="31">
        <f>Totaal!C42-'15-24jr'!C42</f>
        <v>39645</v>
      </c>
      <c r="D42" s="10">
        <f>Totaal!D42-'15-24jr'!D42</f>
        <v>40180</v>
      </c>
      <c r="E42" s="10">
        <f>Totaal!E42-'15-24jr'!E42</f>
        <v>41108</v>
      </c>
      <c r="F42" s="10">
        <f>Totaal!F42-'15-24jr'!F42</f>
        <v>25761</v>
      </c>
      <c r="G42" s="10">
        <f>Totaal!G42-'15-24jr'!G42</f>
        <v>30662</v>
      </c>
      <c r="H42" s="10">
        <f>Totaal!H42-'15-24jr'!H42</f>
        <v>35862</v>
      </c>
      <c r="I42" s="10">
        <f>Totaal!I42-'15-24jr'!I42</f>
        <v>38317</v>
      </c>
      <c r="J42" s="10">
        <f>Totaal!J42-'15-24jr'!J42</f>
        <v>35159</v>
      </c>
      <c r="K42" s="10">
        <f>Totaal!K42-'15-24jr'!K42</f>
        <v>35198</v>
      </c>
      <c r="L42" s="10">
        <f>Totaal!L42-'15-24jr'!L42</f>
        <v>34875</v>
      </c>
      <c r="M42" s="10">
        <f>Totaal!M42-'15-24jr'!M42</f>
        <v>35724</v>
      </c>
      <c r="N42" s="10">
        <f>Totaal!N42-'15-24jr'!N42</f>
        <v>39373</v>
      </c>
      <c r="O42" s="10">
        <f>Totaal!O42-'15-24jr'!O42</f>
        <v>39384</v>
      </c>
      <c r="P42" s="18">
        <f>Totaal!P42-'15-24jr'!P42</f>
        <v>39006</v>
      </c>
      <c r="Q42" s="18">
        <f>Totaal!Q42-'15-24jr'!Q42</f>
        <v>31600</v>
      </c>
      <c r="R42" s="32"/>
    </row>
    <row r="43" spans="1:18" ht="12">
      <c r="A43" s="8"/>
      <c r="B43" s="38" t="s">
        <v>5</v>
      </c>
      <c r="C43" s="31">
        <f>Totaal!C43-'15-24jr'!C43</f>
        <v>149710</v>
      </c>
      <c r="D43" s="10">
        <f>Totaal!D43-'15-24jr'!D43</f>
        <v>127617</v>
      </c>
      <c r="E43" s="10">
        <f>Totaal!E43-'15-24jr'!E43</f>
        <v>101646</v>
      </c>
      <c r="F43" s="10">
        <f>Totaal!F43-'15-24jr'!F43</f>
        <v>93231</v>
      </c>
      <c r="G43" s="10">
        <f>Totaal!G43-'15-24jr'!G43</f>
        <v>97015</v>
      </c>
      <c r="H43" s="10">
        <f>Totaal!H43-'15-24jr'!H43</f>
        <v>113798</v>
      </c>
      <c r="I43" s="10">
        <f>Totaal!I43-'15-24jr'!I43</f>
        <v>115820</v>
      </c>
      <c r="J43" s="10">
        <f>Totaal!J43-'15-24jr'!J43</f>
        <v>135633</v>
      </c>
      <c r="K43" s="10">
        <f>Totaal!K43-'15-24jr'!K43</f>
        <v>146910</v>
      </c>
      <c r="L43" s="10">
        <f>Totaal!L43-'15-24jr'!L43</f>
        <v>129439</v>
      </c>
      <c r="M43" s="10">
        <f>Totaal!M43-'15-24jr'!M43</f>
        <v>107500</v>
      </c>
      <c r="N43" s="10">
        <f>Totaal!N43-'15-24jr'!N43</f>
        <v>147162</v>
      </c>
      <c r="O43" s="10">
        <f>Totaal!O43-'15-24jr'!O43</f>
        <v>127112</v>
      </c>
      <c r="P43" s="18">
        <f>Totaal!P43-'15-24jr'!P43</f>
        <v>95765</v>
      </c>
      <c r="Q43" s="18">
        <f>Totaal!Q43-'15-24jr'!Q43</f>
        <v>92128</v>
      </c>
      <c r="R43" s="32"/>
    </row>
    <row r="44" spans="1:18" ht="12">
      <c r="A44" s="8"/>
      <c r="B44" s="38" t="s">
        <v>6</v>
      </c>
      <c r="C44" s="31">
        <f>Totaal!C44-'15-24jr'!C44</f>
        <v>107347</v>
      </c>
      <c r="D44" s="10">
        <f>Totaal!D44-'15-24jr'!D44</f>
        <v>105575</v>
      </c>
      <c r="E44" s="10">
        <f>Totaal!E44-'15-24jr'!E44</f>
        <v>109135</v>
      </c>
      <c r="F44" s="10">
        <f>Totaal!F44-'15-24jr'!F44</f>
        <v>109121</v>
      </c>
      <c r="G44" s="10">
        <f>Totaal!G44-'15-24jr'!G44</f>
        <v>108641</v>
      </c>
      <c r="H44" s="10">
        <f>Totaal!H44-'15-24jr'!H44</f>
        <v>112571</v>
      </c>
      <c r="I44" s="10">
        <f>Totaal!I44-'15-24jr'!I44</f>
        <v>113734</v>
      </c>
      <c r="J44" s="10">
        <f>Totaal!J44-'15-24jr'!J44</f>
        <v>114874</v>
      </c>
      <c r="K44" s="10">
        <f>Totaal!K44-'15-24jr'!K44</f>
        <v>119017</v>
      </c>
      <c r="L44" s="10">
        <f>Totaal!L44-'15-24jr'!L44</f>
        <v>119856</v>
      </c>
      <c r="M44" s="10">
        <f>Totaal!M44-'15-24jr'!M44</f>
        <v>116778</v>
      </c>
      <c r="N44" s="10">
        <f>Totaal!N44-'15-24jr'!N44</f>
        <v>112928</v>
      </c>
      <c r="O44" s="10">
        <f>Totaal!O44-'15-24jr'!O44</f>
        <v>109171</v>
      </c>
      <c r="P44" s="18">
        <f>Totaal!P44-'15-24jr'!P44</f>
        <v>104277</v>
      </c>
      <c r="Q44" s="18">
        <f>Totaal!Q44-'15-24jr'!Q44</f>
        <v>98632</v>
      </c>
      <c r="R44" s="32"/>
    </row>
    <row r="45" spans="1:18" ht="12">
      <c r="A45" s="8"/>
      <c r="B45" s="38" t="s">
        <v>7</v>
      </c>
      <c r="C45" s="31">
        <f>Totaal!C45-'15-24jr'!C45</f>
        <v>905</v>
      </c>
      <c r="D45" s="10">
        <f>Totaal!D45-'15-24jr'!D45</f>
        <v>1162</v>
      </c>
      <c r="E45" s="10">
        <f>Totaal!E45-'15-24jr'!E45</f>
        <v>974</v>
      </c>
      <c r="F45" s="10">
        <f>Totaal!F45-'15-24jr'!F45</f>
        <v>864</v>
      </c>
      <c r="G45" s="10">
        <f>Totaal!G45-'15-24jr'!G45</f>
        <v>1239</v>
      </c>
      <c r="H45" s="10">
        <f>Totaal!H45-'15-24jr'!H45</f>
        <v>751</v>
      </c>
      <c r="I45" s="10">
        <f>Totaal!I45-'15-24jr'!I45</f>
        <v>688</v>
      </c>
      <c r="J45" s="10">
        <f>Totaal!J45-'15-24jr'!J45</f>
        <v>547</v>
      </c>
      <c r="K45" s="10">
        <f>Totaal!K45-'15-24jr'!K45</f>
        <v>515</v>
      </c>
      <c r="L45" s="10">
        <f>Totaal!L45-'15-24jr'!L45</f>
        <v>613</v>
      </c>
      <c r="M45" s="10">
        <f>Totaal!M45-'15-24jr'!M45</f>
        <v>614</v>
      </c>
      <c r="N45" s="10">
        <f>Totaal!N45-'15-24jr'!N45</f>
        <v>623</v>
      </c>
      <c r="O45" s="10">
        <f>Totaal!O45-'15-24jr'!O45</f>
        <v>430</v>
      </c>
      <c r="P45" s="18">
        <f>Totaal!P45-'15-24jr'!P45</f>
        <v>260</v>
      </c>
      <c r="Q45" s="18">
        <f>Totaal!Q45-'15-24jr'!Q45</f>
        <v>149</v>
      </c>
      <c r="R45" s="32"/>
    </row>
    <row r="46" spans="1:18" ht="12">
      <c r="A46" s="8"/>
      <c r="B46" s="38" t="s">
        <v>8</v>
      </c>
      <c r="C46" s="31">
        <f>Totaal!C46-'15-24jr'!C46</f>
        <v>28497</v>
      </c>
      <c r="D46" s="10">
        <f>Totaal!D46-'15-24jr'!D46</f>
        <v>15677</v>
      </c>
      <c r="E46" s="10">
        <f>Totaal!E46-'15-24jr'!E46</f>
        <v>10391</v>
      </c>
      <c r="F46" s="10">
        <f>Totaal!F46-'15-24jr'!F46</f>
        <v>14308</v>
      </c>
      <c r="G46" s="10">
        <f>Totaal!G46-'15-24jr'!G46</f>
        <v>14942</v>
      </c>
      <c r="H46" s="10">
        <f>Totaal!H46-'15-24jr'!H46</f>
        <v>14937</v>
      </c>
      <c r="I46" s="10">
        <f>Totaal!I46-'15-24jr'!I46</f>
        <v>15023</v>
      </c>
      <c r="J46" s="10">
        <f>Totaal!J46-'15-24jr'!J46</f>
        <v>14458</v>
      </c>
      <c r="K46" s="10">
        <f>Totaal!K46-'15-24jr'!K46</f>
        <v>14058</v>
      </c>
      <c r="L46" s="10">
        <f>Totaal!L46-'15-24jr'!L46</f>
        <v>14190</v>
      </c>
      <c r="M46" s="10">
        <f>Totaal!M46-'15-24jr'!M46</f>
        <v>14120</v>
      </c>
      <c r="N46" s="10">
        <f>Totaal!N46-'15-24jr'!N46</f>
        <v>14424</v>
      </c>
      <c r="O46" s="10">
        <f>Totaal!O46-'15-24jr'!O46</f>
        <v>14007</v>
      </c>
      <c r="P46" s="18">
        <f>Totaal!P46-'15-24jr'!P46</f>
        <v>13926</v>
      </c>
      <c r="Q46" s="18">
        <f>Totaal!Q46-'15-24jr'!Q46</f>
        <v>13669</v>
      </c>
      <c r="R46" s="32"/>
    </row>
    <row r="47" spans="1:18" ht="12">
      <c r="A47" s="8"/>
      <c r="B47" s="38" t="s">
        <v>9</v>
      </c>
      <c r="C47" s="31">
        <f>Totaal!C47-'15-24jr'!C47</f>
        <v>86307</v>
      </c>
      <c r="D47" s="10">
        <f>Totaal!D47-'15-24jr'!D47</f>
        <v>83975</v>
      </c>
      <c r="E47" s="10">
        <f>Totaal!E47-'15-24jr'!E47</f>
        <v>85561</v>
      </c>
      <c r="F47" s="10">
        <f>Totaal!F47-'15-24jr'!F47</f>
        <v>86396</v>
      </c>
      <c r="G47" s="10">
        <f>Totaal!G47-'15-24jr'!G47</f>
        <v>88116</v>
      </c>
      <c r="H47" s="10">
        <f>Totaal!H47-'15-24jr'!H47</f>
        <v>90052</v>
      </c>
      <c r="I47" s="10">
        <f>Totaal!I47-'15-24jr'!I47</f>
        <v>93782</v>
      </c>
      <c r="J47" s="10">
        <f>Totaal!J47-'15-24jr'!J47</f>
        <v>98613</v>
      </c>
      <c r="K47" s="10">
        <f>Totaal!K47-'15-24jr'!K47</f>
        <v>109510</v>
      </c>
      <c r="L47" s="10">
        <f>Totaal!L47-'15-24jr'!L47</f>
        <v>114792</v>
      </c>
      <c r="M47" s="10">
        <f>Totaal!M47-'15-24jr'!M47</f>
        <v>116131</v>
      </c>
      <c r="N47" s="10">
        <f>Totaal!N47-'15-24jr'!N47</f>
        <v>115234</v>
      </c>
      <c r="O47" s="10">
        <f>Totaal!O47-'15-24jr'!O47</f>
        <v>118414</v>
      </c>
      <c r="P47" s="18">
        <f>Totaal!P47-'15-24jr'!P47</f>
        <v>124061</v>
      </c>
      <c r="Q47" s="18">
        <f>Totaal!Q47-'15-24jr'!Q47</f>
        <v>126263</v>
      </c>
      <c r="R47" s="32"/>
    </row>
    <row r="48" spans="1:18" ht="12">
      <c r="A48" s="8"/>
      <c r="B48" s="38" t="s">
        <v>10</v>
      </c>
      <c r="C48" s="31">
        <f>Totaal!C48-'15-24jr'!C48</f>
        <v>0</v>
      </c>
      <c r="D48" s="10">
        <f>Totaal!D48-'15-24jr'!D48</f>
        <v>11225</v>
      </c>
      <c r="E48" s="10">
        <f>Totaal!E48-'15-24jr'!E48</f>
        <v>12542</v>
      </c>
      <c r="F48" s="10">
        <f>Totaal!F48-'15-24jr'!F48</f>
        <v>12670</v>
      </c>
      <c r="G48" s="10">
        <f>Totaal!G48-'15-24jr'!G48</f>
        <v>12136</v>
      </c>
      <c r="H48" s="10">
        <f>Totaal!H48-'15-24jr'!H48</f>
        <v>11471</v>
      </c>
      <c r="I48" s="10">
        <f>Totaal!I48-'15-24jr'!I48</f>
        <v>10615</v>
      </c>
      <c r="J48" s="10">
        <f>Totaal!J48-'15-24jr'!J48</f>
        <v>9131</v>
      </c>
      <c r="K48" s="10">
        <f>Totaal!K48-'15-24jr'!K48</f>
        <v>8385</v>
      </c>
      <c r="L48" s="10">
        <f>Totaal!L48-'15-24jr'!L48</f>
        <v>7729</v>
      </c>
      <c r="M48" s="10">
        <f>Totaal!M48-'15-24jr'!M48</f>
        <v>7270</v>
      </c>
      <c r="N48" s="10">
        <f>Totaal!N48-'15-24jr'!N48</f>
        <v>6100</v>
      </c>
      <c r="O48" s="10">
        <f>Totaal!O48-'15-24jr'!O48</f>
        <v>5617</v>
      </c>
      <c r="P48" s="18">
        <f>Totaal!P48-'15-24jr'!P48</f>
        <v>5761</v>
      </c>
      <c r="Q48" s="18">
        <f>Totaal!Q48-'15-24jr'!Q48</f>
        <v>4242</v>
      </c>
      <c r="R48" s="32"/>
    </row>
    <row r="49" spans="1:18" ht="12">
      <c r="A49" s="8"/>
      <c r="B49" s="38" t="s">
        <v>11</v>
      </c>
      <c r="C49" s="31">
        <f>Totaal!C49-'15-24jr'!C49</f>
        <v>0</v>
      </c>
      <c r="D49" s="10">
        <f>Totaal!D49-'15-24jr'!D49</f>
        <v>27238</v>
      </c>
      <c r="E49" s="10">
        <f>Totaal!E49-'15-24jr'!E49</f>
        <v>48555</v>
      </c>
      <c r="F49" s="10">
        <f>Totaal!F49-'15-24jr'!F49</f>
        <v>66141</v>
      </c>
      <c r="G49" s="10">
        <f>Totaal!G49-'15-24jr'!G49</f>
        <v>81151</v>
      </c>
      <c r="H49" s="10">
        <f>Totaal!H49-'15-24jr'!H49</f>
        <v>93994</v>
      </c>
      <c r="I49" s="10">
        <f>Totaal!I49-'15-24jr'!I49</f>
        <v>103132</v>
      </c>
      <c r="J49" s="10">
        <f>Totaal!J49-'15-24jr'!J49</f>
        <v>109706</v>
      </c>
      <c r="K49" s="10">
        <f>Totaal!K49-'15-24jr'!K49</f>
        <v>121837</v>
      </c>
      <c r="L49" s="10">
        <f>Totaal!L49-'15-24jr'!L49</f>
        <v>124523</v>
      </c>
      <c r="M49" s="10">
        <f>Totaal!M49-'15-24jr'!M49</f>
        <v>130175</v>
      </c>
      <c r="N49" s="10">
        <f>Totaal!N49-'15-24jr'!N49</f>
        <v>126453</v>
      </c>
      <c r="O49" s="10">
        <f>Totaal!O49-'15-24jr'!O49</f>
        <v>125736</v>
      </c>
      <c r="P49" s="18">
        <f>Totaal!P49-'15-24jr'!P49</f>
        <v>139063</v>
      </c>
      <c r="Q49" s="18">
        <f>Totaal!Q49-'15-24jr'!Q49</f>
        <v>133313</v>
      </c>
      <c r="R49" s="32"/>
    </row>
    <row r="50" spans="1:18" s="7" customFormat="1" ht="12.75">
      <c r="A50" s="4"/>
      <c r="B50" s="39" t="s">
        <v>12</v>
      </c>
      <c r="C50" s="33">
        <f>Totaal!C50-'15-24jr'!C50</f>
        <v>920489</v>
      </c>
      <c r="D50" s="15">
        <f>Totaal!D50-'15-24jr'!D50</f>
        <v>943764</v>
      </c>
      <c r="E50" s="15">
        <f>Totaal!E50-'15-24jr'!E50</f>
        <v>976908</v>
      </c>
      <c r="F50" s="15">
        <f>Totaal!F50-'15-24jr'!F50</f>
        <v>987553</v>
      </c>
      <c r="G50" s="15">
        <f>Totaal!G50-'15-24jr'!G50</f>
        <v>1006889</v>
      </c>
      <c r="H50" s="15">
        <f>Totaal!H50-'15-24jr'!H50</f>
        <v>1036194</v>
      </c>
      <c r="I50" s="15">
        <f>Totaal!I50-'15-24jr'!I50</f>
        <v>1019241</v>
      </c>
      <c r="J50" s="15">
        <f>Totaal!J50-'15-24jr'!J50</f>
        <v>1012148</v>
      </c>
      <c r="K50" s="15">
        <f>Totaal!K50-'15-24jr'!K50</f>
        <v>1066630</v>
      </c>
      <c r="L50" s="15">
        <f>Totaal!L50-'15-24jr'!L50</f>
        <v>1050072</v>
      </c>
      <c r="M50" s="15">
        <f>Totaal!M50-'15-24jr'!M50</f>
        <v>1027595</v>
      </c>
      <c r="N50" s="15">
        <f>Totaal!N50-'15-24jr'!N50</f>
        <v>1068012</v>
      </c>
      <c r="O50" s="15">
        <f>Totaal!O50-'15-24jr'!O50</f>
        <v>1050907</v>
      </c>
      <c r="P50" s="17">
        <f>Totaal!P50-'15-24jr'!P50</f>
        <v>996230</v>
      </c>
      <c r="Q50" s="17">
        <f>Totaal!Q50-'15-24jr'!Q50</f>
        <v>920638</v>
      </c>
      <c r="R50" s="34"/>
    </row>
    <row r="51" spans="1:18" s="7" customFormat="1" ht="12">
      <c r="A51" s="13" t="s">
        <v>32</v>
      </c>
      <c r="B51" s="44"/>
      <c r="C51" s="29">
        <v>2001</v>
      </c>
      <c r="D51" s="15">
        <v>2002</v>
      </c>
      <c r="E51" s="14">
        <v>2003</v>
      </c>
      <c r="F51" s="14">
        <v>2004</v>
      </c>
      <c r="G51" s="14">
        <v>2005</v>
      </c>
      <c r="H51" s="14">
        <v>2006</v>
      </c>
      <c r="I51" s="14">
        <v>2007</v>
      </c>
      <c r="J51" s="14">
        <v>2008</v>
      </c>
      <c r="K51" s="14">
        <v>2009</v>
      </c>
      <c r="L51" s="14">
        <v>2010</v>
      </c>
      <c r="M51" s="14">
        <v>2011</v>
      </c>
      <c r="N51" s="14">
        <v>2012</v>
      </c>
      <c r="O51" s="14">
        <v>2013</v>
      </c>
      <c r="P51" s="16">
        <v>2014</v>
      </c>
      <c r="Q51" s="16">
        <v>2015</v>
      </c>
      <c r="R51" s="30"/>
    </row>
    <row r="52" spans="1:18" ht="12">
      <c r="A52" s="8" t="s">
        <v>13</v>
      </c>
      <c r="B52" s="38" t="s">
        <v>1</v>
      </c>
      <c r="C52" s="45">
        <f aca="true" t="shared" si="0" ref="C52:Q52">C3/C$86</f>
        <v>0.028321611023903244</v>
      </c>
      <c r="D52" s="65">
        <f t="shared" si="0"/>
        <v>0.031527426410382794</v>
      </c>
      <c r="E52" s="24">
        <f t="shared" si="0"/>
        <v>0.03513738979443412</v>
      </c>
      <c r="F52" s="24">
        <f t="shared" si="0"/>
        <v>0.038097551405536195</v>
      </c>
      <c r="G52" s="24">
        <f t="shared" si="0"/>
        <v>0.036825279797859586</v>
      </c>
      <c r="H52" s="24">
        <f t="shared" si="0"/>
        <v>0.03483209811613168</v>
      </c>
      <c r="I52" s="24">
        <f t="shared" si="0"/>
        <v>0.03065615246107167</v>
      </c>
      <c r="J52" s="24">
        <f t="shared" si="0"/>
        <v>0.028648980618833905</v>
      </c>
      <c r="K52" s="24">
        <f t="shared" si="0"/>
        <v>0.03205939838257759</v>
      </c>
      <c r="L52" s="24">
        <f t="shared" si="0"/>
        <v>0.03090207686579759</v>
      </c>
      <c r="M52" s="24">
        <f t="shared" si="0"/>
        <v>0.030212989293603117</v>
      </c>
      <c r="N52" s="24">
        <f t="shared" si="0"/>
        <v>0.031054329512450258</v>
      </c>
      <c r="O52" s="24">
        <f t="shared" si="0"/>
        <v>0.03399039256312863</v>
      </c>
      <c r="P52" s="25">
        <f t="shared" si="0"/>
        <v>0.03250237861360738</v>
      </c>
      <c r="Q52" s="25">
        <f t="shared" si="0"/>
        <v>0.03076131303742414</v>
      </c>
      <c r="R52" s="32"/>
    </row>
    <row r="53" spans="1:18" ht="12">
      <c r="A53" s="8"/>
      <c r="B53" s="38" t="s">
        <v>35</v>
      </c>
      <c r="C53" s="45">
        <f aca="true" t="shared" si="1" ref="C53:Q53">C6/C$86</f>
        <v>0.006165305730064788</v>
      </c>
      <c r="D53" s="65">
        <f t="shared" si="1"/>
        <v>0.006097057937423681</v>
      </c>
      <c r="E53" s="24">
        <f t="shared" si="1"/>
        <v>0.006371365461299577</v>
      </c>
      <c r="F53" s="24">
        <f t="shared" si="1"/>
        <v>0.003576300770833707</v>
      </c>
      <c r="G53" s="24">
        <f t="shared" si="1"/>
        <v>0.00408637216589331</v>
      </c>
      <c r="H53" s="24">
        <f t="shared" si="1"/>
        <v>0.0043279645601843565</v>
      </c>
      <c r="I53" s="24">
        <f t="shared" si="1"/>
        <v>0.004271613221297453</v>
      </c>
      <c r="J53" s="24">
        <f t="shared" si="1"/>
        <v>0.003949842345795526</v>
      </c>
      <c r="K53" s="24">
        <f t="shared" si="1"/>
        <v>0.0039176608240198635</v>
      </c>
      <c r="L53" s="24">
        <f t="shared" si="1"/>
        <v>0.004023055698522969</v>
      </c>
      <c r="M53" s="24">
        <f t="shared" si="1"/>
        <v>0.004042790775484292</v>
      </c>
      <c r="N53" s="24">
        <f t="shared" si="1"/>
        <v>0.0044286799557240845</v>
      </c>
      <c r="O53" s="24">
        <f t="shared" si="1"/>
        <v>0.004412606013636642</v>
      </c>
      <c r="P53" s="25">
        <f t="shared" si="1"/>
        <v>0.004218982312366598</v>
      </c>
      <c r="Q53" s="25">
        <f t="shared" si="1"/>
        <v>0.003559279438307226</v>
      </c>
      <c r="R53" s="32"/>
    </row>
    <row r="54" spans="1:18" ht="12">
      <c r="A54" s="8"/>
      <c r="B54" s="38" t="s">
        <v>16</v>
      </c>
      <c r="C54" s="45">
        <f aca="true" t="shared" si="2" ref="C54:Q54">(C8+C9)/C$86</f>
        <v>0.018301432060364685</v>
      </c>
      <c r="D54" s="65">
        <f t="shared" si="2"/>
        <v>0.01804154807330021</v>
      </c>
      <c r="E54" s="24">
        <f t="shared" si="2"/>
        <v>0.018648806054165988</v>
      </c>
      <c r="F54" s="24">
        <f t="shared" si="2"/>
        <v>0.018686449269123197</v>
      </c>
      <c r="G54" s="24">
        <f t="shared" si="2"/>
        <v>0.018602980926185387</v>
      </c>
      <c r="H54" s="24">
        <f t="shared" si="2"/>
        <v>0.01917409793874588</v>
      </c>
      <c r="I54" s="24">
        <f t="shared" si="2"/>
        <v>0.019286337398082987</v>
      </c>
      <c r="J54" s="24">
        <f t="shared" si="2"/>
        <v>0.01939673107282435</v>
      </c>
      <c r="K54" s="24">
        <f t="shared" si="2"/>
        <v>0.019960287978926933</v>
      </c>
      <c r="L54" s="24">
        <f t="shared" si="2"/>
        <v>0.020125714119992325</v>
      </c>
      <c r="M54" s="24">
        <f t="shared" si="2"/>
        <v>0.019750276743690738</v>
      </c>
      <c r="N54" s="24">
        <f t="shared" si="2"/>
        <v>0.01923277276254981</v>
      </c>
      <c r="O54" s="24">
        <f t="shared" si="2"/>
        <v>0.018678208700287396</v>
      </c>
      <c r="P54" s="25">
        <f t="shared" si="2"/>
        <v>0.017762322712272443</v>
      </c>
      <c r="Q54" s="25">
        <f t="shared" si="2"/>
        <v>0.016977041445163647</v>
      </c>
      <c r="R54" s="32"/>
    </row>
    <row r="55" spans="1:18" ht="12">
      <c r="A55" s="8"/>
      <c r="B55" s="38" t="s">
        <v>36</v>
      </c>
      <c r="C55" s="45">
        <f aca="true" t="shared" si="3" ref="C55:Q55">C5/C$86</f>
        <v>0.02224401427395772</v>
      </c>
      <c r="D55" s="65">
        <f t="shared" si="3"/>
        <v>0.022006639841708805</v>
      </c>
      <c r="E55" s="24">
        <f t="shared" si="3"/>
        <v>0.020780437934534858</v>
      </c>
      <c r="F55" s="24">
        <f t="shared" si="3"/>
        <v>0.018980350292651188</v>
      </c>
      <c r="G55" s="24">
        <f t="shared" si="3"/>
        <v>0.017161056677522712</v>
      </c>
      <c r="H55" s="24">
        <f t="shared" si="3"/>
        <v>0.016156921080435125</v>
      </c>
      <c r="I55" s="24">
        <f t="shared" si="3"/>
        <v>0.014764091919451763</v>
      </c>
      <c r="J55" s="24">
        <f t="shared" si="3"/>
        <v>0.013234202438367027</v>
      </c>
      <c r="K55" s="24">
        <f t="shared" si="3"/>
        <v>0.012494754875138129</v>
      </c>
      <c r="L55" s="24">
        <f t="shared" si="3"/>
        <v>0.011589613614222378</v>
      </c>
      <c r="M55" s="24">
        <f t="shared" si="3"/>
        <v>0.010722594155105562</v>
      </c>
      <c r="N55" s="24">
        <f t="shared" si="3"/>
        <v>0.010234490435466986</v>
      </c>
      <c r="O55" s="24">
        <f t="shared" si="3"/>
        <v>0.00835168404863771</v>
      </c>
      <c r="P55" s="25">
        <f t="shared" si="3"/>
        <v>0.006638193174023443</v>
      </c>
      <c r="Q55" s="25">
        <f t="shared" si="3"/>
        <v>0.005520250015331356</v>
      </c>
      <c r="R55" s="32"/>
    </row>
    <row r="56" spans="1:18" ht="12">
      <c r="A56" s="8"/>
      <c r="B56" s="38" t="s">
        <v>34</v>
      </c>
      <c r="C56" s="45">
        <f aca="true" t="shared" si="4" ref="C56:Q56">(C10+C11+C12+C13)/C$86</f>
        <v>0.020533307818240188</v>
      </c>
      <c r="D56" s="65">
        <f t="shared" si="4"/>
        <v>0.024948874923602784</v>
      </c>
      <c r="E56" s="24">
        <f t="shared" si="4"/>
        <v>0.02869872295863269</v>
      </c>
      <c r="F56" s="24">
        <f t="shared" si="4"/>
        <v>0.031802161182492086</v>
      </c>
      <c r="G56" s="24">
        <f t="shared" si="4"/>
        <v>0.034470672205586375</v>
      </c>
      <c r="H56" s="24">
        <f t="shared" si="4"/>
        <v>0.036337574513706165</v>
      </c>
      <c r="I56" s="24">
        <f t="shared" si="4"/>
        <v>0.038145241852870646</v>
      </c>
      <c r="J56" s="24">
        <f t="shared" si="4"/>
        <v>0.039577351671641885</v>
      </c>
      <c r="K56" s="24">
        <f t="shared" si="4"/>
        <v>0.04287278621581491</v>
      </c>
      <c r="L56" s="24">
        <f t="shared" si="4"/>
        <v>0.04406795559203702</v>
      </c>
      <c r="M56" s="24">
        <f t="shared" si="4"/>
        <v>0.045122215670788265</v>
      </c>
      <c r="N56" s="24">
        <f t="shared" si="4"/>
        <v>0.044552476919593166</v>
      </c>
      <c r="O56" s="24">
        <f t="shared" si="4"/>
        <v>0.04504709012839958</v>
      </c>
      <c r="P56" s="25">
        <f t="shared" si="4"/>
        <v>0.048762482451023687</v>
      </c>
      <c r="Q56" s="25">
        <f t="shared" si="4"/>
        <v>0.04821380687782653</v>
      </c>
      <c r="R56" s="32"/>
    </row>
    <row r="57" spans="1:18" ht="12">
      <c r="A57" s="8"/>
      <c r="B57" s="38" t="s">
        <v>2</v>
      </c>
      <c r="C57" s="45">
        <f aca="true" t="shared" si="5" ref="C57:Q57">C4/C$86</f>
        <v>0.00804634556746322</v>
      </c>
      <c r="D57" s="65">
        <f t="shared" si="5"/>
        <v>0.008236380962566974</v>
      </c>
      <c r="E57" s="24">
        <f t="shared" si="5"/>
        <v>0.00838559945531935</v>
      </c>
      <c r="F57" s="24">
        <f t="shared" si="5"/>
        <v>0.008290836777117734</v>
      </c>
      <c r="G57" s="24">
        <f t="shared" si="5"/>
        <v>0.00880662888662858</v>
      </c>
      <c r="H57" s="24">
        <f t="shared" si="5"/>
        <v>0.009319912178468786</v>
      </c>
      <c r="I57" s="24">
        <f t="shared" si="5"/>
        <v>0.008899790954506203</v>
      </c>
      <c r="J57" s="24">
        <f t="shared" si="5"/>
        <v>0.007714374972500732</v>
      </c>
      <c r="K57" s="24">
        <f t="shared" si="5"/>
        <v>0.0077562903232789755</v>
      </c>
      <c r="L57" s="24">
        <f t="shared" si="5"/>
        <v>0.00788350976116427</v>
      </c>
      <c r="M57" s="24">
        <f t="shared" si="5"/>
        <v>0.008328782383363322</v>
      </c>
      <c r="N57" s="24">
        <f t="shared" si="5"/>
        <v>0.00844255574624958</v>
      </c>
      <c r="O57" s="24">
        <f t="shared" si="5"/>
        <v>0.008362287219660593</v>
      </c>
      <c r="P57" s="25">
        <f t="shared" si="5"/>
        <v>0.007586506484598221</v>
      </c>
      <c r="Q57" s="25">
        <f t="shared" si="5"/>
        <v>0.006428347255807577</v>
      </c>
      <c r="R57" s="32"/>
    </row>
    <row r="58" spans="1:18" ht="12">
      <c r="A58" s="8"/>
      <c r="B58" s="38" t="s">
        <v>5</v>
      </c>
      <c r="C58" s="45">
        <f aca="true" t="shared" si="6" ref="C58:Q58">C7/C$86</f>
        <v>0.025621954038724984</v>
      </c>
      <c r="D58" s="65">
        <f t="shared" si="6"/>
        <v>0.021481258840277316</v>
      </c>
      <c r="E58" s="24">
        <f t="shared" si="6"/>
        <v>0.01672160842416365</v>
      </c>
      <c r="F58" s="24">
        <f t="shared" si="6"/>
        <v>0.014777363662370343</v>
      </c>
      <c r="G58" s="24">
        <f t="shared" si="6"/>
        <v>0.014954004159773287</v>
      </c>
      <c r="H58" s="24">
        <f t="shared" si="6"/>
        <v>0.018260405466594676</v>
      </c>
      <c r="I58" s="24">
        <f t="shared" si="6"/>
        <v>0.017626732076368428</v>
      </c>
      <c r="J58" s="24">
        <f t="shared" si="6"/>
        <v>0.02151136989106799</v>
      </c>
      <c r="K58" s="24">
        <f t="shared" si="6"/>
        <v>0.02250953605014489</v>
      </c>
      <c r="L58" s="24">
        <f t="shared" si="6"/>
        <v>0.018606480925038246</v>
      </c>
      <c r="M58" s="24">
        <f t="shared" si="6"/>
        <v>0.01542391283063286</v>
      </c>
      <c r="N58" s="24">
        <f t="shared" si="6"/>
        <v>0.02119313869511138</v>
      </c>
      <c r="O58" s="24">
        <f t="shared" si="6"/>
        <v>0.01847771237549106</v>
      </c>
      <c r="P58" s="25">
        <f t="shared" si="6"/>
        <v>0.014186632203573185</v>
      </c>
      <c r="Q58" s="25">
        <f t="shared" si="6"/>
        <v>0.013395396264440033</v>
      </c>
      <c r="R58" s="32"/>
    </row>
    <row r="59" spans="1:18" s="7" customFormat="1" ht="12.75">
      <c r="A59" s="4"/>
      <c r="B59" s="39"/>
      <c r="C59" s="46">
        <f aca="true" t="shared" si="7" ref="C59:Q59">C14/C$86</f>
        <v>0.12923397051271882</v>
      </c>
      <c r="D59" s="66">
        <f t="shared" si="7"/>
        <v>0.13233918698926256</v>
      </c>
      <c r="E59" s="27">
        <f t="shared" si="7"/>
        <v>0.13474393008255023</v>
      </c>
      <c r="F59" s="27">
        <f t="shared" si="7"/>
        <v>0.13421101336012445</v>
      </c>
      <c r="G59" s="27">
        <f t="shared" si="7"/>
        <v>0.13490699481944923</v>
      </c>
      <c r="H59" s="27">
        <f t="shared" si="7"/>
        <v>0.13840897385426668</v>
      </c>
      <c r="I59" s="27">
        <f t="shared" si="7"/>
        <v>0.13364995988364914</v>
      </c>
      <c r="J59" s="27">
        <f t="shared" si="7"/>
        <v>0.1340328530110314</v>
      </c>
      <c r="K59" s="27">
        <f t="shared" si="7"/>
        <v>0.14157071464990129</v>
      </c>
      <c r="L59" s="27">
        <f t="shared" si="7"/>
        <v>0.1371984065767748</v>
      </c>
      <c r="M59" s="27">
        <f t="shared" si="7"/>
        <v>0.13360356185266817</v>
      </c>
      <c r="N59" s="27">
        <f t="shared" si="7"/>
        <v>0.13913844402714526</v>
      </c>
      <c r="O59" s="27">
        <f t="shared" si="7"/>
        <v>0.13731998104924162</v>
      </c>
      <c r="P59" s="28">
        <f t="shared" si="7"/>
        <v>0.13165749795146495</v>
      </c>
      <c r="Q59" s="28">
        <f t="shared" si="7"/>
        <v>0.1248554343343005</v>
      </c>
      <c r="R59" s="34"/>
    </row>
    <row r="60" spans="1:18" ht="12">
      <c r="A60" s="8" t="s">
        <v>14</v>
      </c>
      <c r="B60" s="38" t="s">
        <v>1</v>
      </c>
      <c r="C60" s="45">
        <f aca="true" t="shared" si="8" ref="C60:Q60">C15/C$88</f>
        <v>0.06507202569040782</v>
      </c>
      <c r="D60" s="24">
        <f t="shared" si="8"/>
        <v>0.06919909385945944</v>
      </c>
      <c r="E60" s="24">
        <f t="shared" si="8"/>
        <v>0.07562651292860853</v>
      </c>
      <c r="F60" s="24">
        <f t="shared" si="8"/>
        <v>0.07932787827670947</v>
      </c>
      <c r="G60" s="24">
        <f t="shared" si="8"/>
        <v>0.08014670892453017</v>
      </c>
      <c r="H60" s="24">
        <f t="shared" si="8"/>
        <v>0.0775445554444218</v>
      </c>
      <c r="I60" s="24">
        <f t="shared" si="8"/>
        <v>0.07309789888502809</v>
      </c>
      <c r="J60" s="24">
        <f t="shared" si="8"/>
        <v>0.06846220510393569</v>
      </c>
      <c r="K60" s="24">
        <f t="shared" si="8"/>
        <v>0.06974167551920225</v>
      </c>
      <c r="L60" s="24">
        <f t="shared" si="8"/>
        <v>0.06810796004897512</v>
      </c>
      <c r="M60" s="24">
        <f t="shared" si="8"/>
        <v>0.06701594946319912</v>
      </c>
      <c r="N60" s="24">
        <f t="shared" si="8"/>
        <v>0.06728757485082425</v>
      </c>
      <c r="O60" s="24">
        <f t="shared" si="8"/>
        <v>0.06941015933906225</v>
      </c>
      <c r="P60" s="25">
        <f t="shared" si="8"/>
        <v>0.06598586489066204</v>
      </c>
      <c r="Q60" s="25">
        <f t="shared" si="8"/>
        <v>0.05660520355171256</v>
      </c>
      <c r="R60" s="32"/>
    </row>
    <row r="61" spans="1:18" ht="12">
      <c r="A61" s="8"/>
      <c r="B61" s="38" t="s">
        <v>35</v>
      </c>
      <c r="C61" s="45">
        <f aca="true" t="shared" si="9" ref="C61:Q61">C18/C$88</f>
        <v>0.0061807168669165465</v>
      </c>
      <c r="D61" s="24">
        <f t="shared" si="9"/>
        <v>0.006391777021871748</v>
      </c>
      <c r="E61" s="24">
        <f t="shared" si="9"/>
        <v>0.006236695339928055</v>
      </c>
      <c r="F61" s="24">
        <f t="shared" si="9"/>
        <v>0.004157519653087894</v>
      </c>
      <c r="G61" s="24">
        <f t="shared" si="9"/>
        <v>0.005246875420152028</v>
      </c>
      <c r="H61" s="24">
        <f t="shared" si="9"/>
        <v>0.006742345631722558</v>
      </c>
      <c r="I61" s="24">
        <f t="shared" si="9"/>
        <v>0.007496699836746187</v>
      </c>
      <c r="J61" s="24">
        <f t="shared" si="9"/>
        <v>0.006883633942603384</v>
      </c>
      <c r="K61" s="24">
        <f t="shared" si="9"/>
        <v>0.006877262450447019</v>
      </c>
      <c r="L61" s="24">
        <f t="shared" si="9"/>
        <v>0.006361264891123155</v>
      </c>
      <c r="M61" s="24">
        <f t="shared" si="9"/>
        <v>0.006580652983414226</v>
      </c>
      <c r="N61" s="24">
        <f t="shared" si="9"/>
        <v>0.007166009914835241</v>
      </c>
      <c r="O61" s="24">
        <f t="shared" si="9"/>
        <v>0.007197556555716833</v>
      </c>
      <c r="P61" s="25">
        <f t="shared" si="9"/>
        <v>0.007246013105541435</v>
      </c>
      <c r="Q61" s="25">
        <f t="shared" si="9"/>
        <v>0.005793494268514292</v>
      </c>
      <c r="R61" s="32"/>
    </row>
    <row r="62" spans="1:18" ht="12">
      <c r="A62" s="8"/>
      <c r="B62" s="38" t="s">
        <v>16</v>
      </c>
      <c r="C62" s="45">
        <f aca="true" t="shared" si="10" ref="C62:Q62">(C20+C21)/C$88</f>
        <v>0.014432766639423777</v>
      </c>
      <c r="D62" s="24">
        <f t="shared" si="10"/>
        <v>0.014248671698630975</v>
      </c>
      <c r="E62" s="24">
        <f t="shared" si="10"/>
        <v>0.01452786920494657</v>
      </c>
      <c r="F62" s="24">
        <f t="shared" si="10"/>
        <v>0.014303251322381649</v>
      </c>
      <c r="G62" s="24">
        <f t="shared" si="10"/>
        <v>0.014143006969935075</v>
      </c>
      <c r="H62" s="24">
        <f t="shared" si="10"/>
        <v>0.014160709515937933</v>
      </c>
      <c r="I62" s="24">
        <f t="shared" si="10"/>
        <v>0.014040975427189639</v>
      </c>
      <c r="J62" s="24">
        <f t="shared" si="10"/>
        <v>0.013970744446347863</v>
      </c>
      <c r="K62" s="24">
        <f t="shared" si="10"/>
        <v>0.014450989560203485</v>
      </c>
      <c r="L62" s="24">
        <f t="shared" si="10"/>
        <v>0.014347408704788702</v>
      </c>
      <c r="M62" s="24">
        <f t="shared" si="10"/>
        <v>0.013584366370309414</v>
      </c>
      <c r="N62" s="24">
        <f t="shared" si="10"/>
        <v>0.012905860608290494</v>
      </c>
      <c r="O62" s="24">
        <f t="shared" si="10"/>
        <v>0.01227429719810475</v>
      </c>
      <c r="P62" s="25">
        <f t="shared" si="10"/>
        <v>0.011839172913784413</v>
      </c>
      <c r="Q62" s="25">
        <f t="shared" si="10"/>
        <v>0.010943219105526513</v>
      </c>
      <c r="R62" s="32"/>
    </row>
    <row r="63" spans="1:18" ht="12">
      <c r="A63" s="8"/>
      <c r="B63" s="38" t="s">
        <v>36</v>
      </c>
      <c r="C63" s="45">
        <f aca="true" t="shared" si="11" ref="C63:Q63">C17/C$88</f>
        <v>0.021616099233237488</v>
      </c>
      <c r="D63" s="24">
        <f t="shared" si="11"/>
        <v>0.022094526242354945</v>
      </c>
      <c r="E63" s="24">
        <f t="shared" si="11"/>
        <v>0.020966028897680466</v>
      </c>
      <c r="F63" s="24">
        <f t="shared" si="11"/>
        <v>0.019374296478397876</v>
      </c>
      <c r="G63" s="24">
        <f t="shared" si="11"/>
        <v>0.01773596132022718</v>
      </c>
      <c r="H63" s="24">
        <f t="shared" si="11"/>
        <v>0.016773814370560563</v>
      </c>
      <c r="I63" s="24">
        <f t="shared" si="11"/>
        <v>0.015542433854400902</v>
      </c>
      <c r="J63" s="24">
        <f t="shared" si="11"/>
        <v>0.01476408424279691</v>
      </c>
      <c r="K63" s="24">
        <f t="shared" si="11"/>
        <v>0.014070585954151197</v>
      </c>
      <c r="L63" s="24">
        <f t="shared" si="11"/>
        <v>0.013216344355090223</v>
      </c>
      <c r="M63" s="24">
        <f t="shared" si="11"/>
        <v>0.012239085879972088</v>
      </c>
      <c r="N63" s="24">
        <f t="shared" si="11"/>
        <v>0.012030668650093442</v>
      </c>
      <c r="O63" s="24">
        <f t="shared" si="11"/>
        <v>0.010043191991023196</v>
      </c>
      <c r="P63" s="25">
        <f t="shared" si="11"/>
        <v>0.00852053237240329</v>
      </c>
      <c r="Q63" s="25">
        <f t="shared" si="11"/>
        <v>0.008109772376908702</v>
      </c>
      <c r="R63" s="32"/>
    </row>
    <row r="64" spans="1:18" ht="12">
      <c r="A64" s="8"/>
      <c r="B64" s="38" t="s">
        <v>34</v>
      </c>
      <c r="C64" s="45">
        <f aca="true" t="shared" si="12" ref="C64:Q64">(C22++C23+C24+C25)/C$88</f>
        <v>0.013548486378679529</v>
      </c>
      <c r="D64" s="24">
        <f t="shared" si="12"/>
        <v>0.015533927186152362</v>
      </c>
      <c r="E64" s="24">
        <f t="shared" si="12"/>
        <v>0.016677585424090702</v>
      </c>
      <c r="F64" s="24">
        <f t="shared" si="12"/>
        <v>0.020676081699312194</v>
      </c>
      <c r="G64" s="24">
        <f t="shared" si="12"/>
        <v>0.02250179433770753</v>
      </c>
      <c r="H64" s="24">
        <f t="shared" si="12"/>
        <v>0.02425995844895728</v>
      </c>
      <c r="I64" s="24">
        <f t="shared" si="12"/>
        <v>0.025273667499780432</v>
      </c>
      <c r="J64" s="24">
        <f t="shared" si="12"/>
        <v>0.02594523067350072</v>
      </c>
      <c r="K64" s="24">
        <f t="shared" si="12"/>
        <v>0.028514619562701154</v>
      </c>
      <c r="L64" s="24">
        <f t="shared" si="12"/>
        <v>0.028800233643850297</v>
      </c>
      <c r="M64" s="24">
        <f t="shared" si="12"/>
        <v>0.029172680444505782</v>
      </c>
      <c r="N64" s="24">
        <f t="shared" si="12"/>
        <v>0.027851545456736043</v>
      </c>
      <c r="O64" s="24">
        <f t="shared" si="12"/>
        <v>0.027493361453526988</v>
      </c>
      <c r="P64" s="25">
        <f t="shared" si="12"/>
        <v>0.028838625955835827</v>
      </c>
      <c r="Q64" s="25">
        <f t="shared" si="12"/>
        <v>0.027665722184423792</v>
      </c>
      <c r="R64" s="32"/>
    </row>
    <row r="65" spans="1:18" ht="12">
      <c r="A65" s="8"/>
      <c r="B65" s="38" t="s">
        <v>2</v>
      </c>
      <c r="C65" s="45">
        <f aca="true" t="shared" si="13" ref="C65:Q65">C16/C$88</f>
        <v>0.010198575741139762</v>
      </c>
      <c r="D65" s="24">
        <f t="shared" si="13"/>
        <v>0.010359324831417903</v>
      </c>
      <c r="E65" s="24">
        <f t="shared" si="13"/>
        <v>0.010412959798887293</v>
      </c>
      <c r="F65" s="24">
        <f t="shared" si="13"/>
        <v>0.010524887994126491</v>
      </c>
      <c r="G65" s="24">
        <f t="shared" si="13"/>
        <v>0.010914437735524418</v>
      </c>
      <c r="H65" s="24">
        <f t="shared" si="13"/>
        <v>0.011842359321538093</v>
      </c>
      <c r="I65" s="24">
        <f t="shared" si="13"/>
        <v>0.011861168498325313</v>
      </c>
      <c r="J65" s="24">
        <f t="shared" si="13"/>
        <v>0.010852083260858427</v>
      </c>
      <c r="K65" s="24">
        <f t="shared" si="13"/>
        <v>0.010716947763194228</v>
      </c>
      <c r="L65" s="24">
        <f t="shared" si="13"/>
        <v>0.011008219874070769</v>
      </c>
      <c r="M65" s="24">
        <f t="shared" si="13"/>
        <v>0.011914481606976026</v>
      </c>
      <c r="N65" s="24">
        <f t="shared" si="13"/>
        <v>0.012325691650722184</v>
      </c>
      <c r="O65" s="24">
        <f t="shared" si="13"/>
        <v>0.012000075957996053</v>
      </c>
      <c r="P65" s="25">
        <f t="shared" si="13"/>
        <v>0.010497731733213217</v>
      </c>
      <c r="Q65" s="25">
        <f t="shared" si="13"/>
        <v>0.009133774857251127</v>
      </c>
      <c r="R65" s="32"/>
    </row>
    <row r="66" spans="1:18" ht="12">
      <c r="A66" s="8"/>
      <c r="B66" s="38" t="s">
        <v>5</v>
      </c>
      <c r="C66" s="45">
        <f aca="true" t="shared" si="14" ref="C66:Q66">C19/C$88</f>
        <v>0.0204687999090518</v>
      </c>
      <c r="D66" s="24">
        <f t="shared" si="14"/>
        <v>0.01794021618229566</v>
      </c>
      <c r="E66" s="24">
        <f t="shared" si="14"/>
        <v>0.014670267872497972</v>
      </c>
      <c r="F66" s="24">
        <f t="shared" si="14"/>
        <v>0.014121638628974371</v>
      </c>
      <c r="G66" s="24">
        <f t="shared" si="14"/>
        <v>0.015068608222266813</v>
      </c>
      <c r="H66" s="24">
        <f t="shared" si="14"/>
        <v>0.016003260584077986</v>
      </c>
      <c r="I66" s="24">
        <f t="shared" si="14"/>
        <v>0.017593367808325284</v>
      </c>
      <c r="J66" s="24">
        <f t="shared" si="14"/>
        <v>0.018987645034482616</v>
      </c>
      <c r="K66" s="24">
        <f t="shared" si="14"/>
        <v>0.021276082373249048</v>
      </c>
      <c r="L66" s="24">
        <f t="shared" si="14"/>
        <v>0.020197577673187143</v>
      </c>
      <c r="M66" s="24">
        <f t="shared" si="14"/>
        <v>0.016366504450518054</v>
      </c>
      <c r="N66" s="24">
        <f t="shared" si="14"/>
        <v>0.02276529739349468</v>
      </c>
      <c r="O66" s="24">
        <f t="shared" si="14"/>
        <v>0.019142702437446982</v>
      </c>
      <c r="P66" s="25">
        <f t="shared" si="14"/>
        <v>0.013949358128760336</v>
      </c>
      <c r="Q66" s="25">
        <f t="shared" si="14"/>
        <v>0.013221603093538191</v>
      </c>
      <c r="R66" s="32"/>
    </row>
    <row r="67" spans="1:18" s="7" customFormat="1" ht="12.75">
      <c r="A67" s="4"/>
      <c r="B67" s="39"/>
      <c r="C67" s="46">
        <f aca="true" t="shared" si="15" ref="C67:Q67">C26/C$88</f>
        <v>0.15151747045885672</v>
      </c>
      <c r="D67" s="27">
        <f t="shared" si="15"/>
        <v>0.15576753702218304</v>
      </c>
      <c r="E67" s="27">
        <f t="shared" si="15"/>
        <v>0.15911791946663958</v>
      </c>
      <c r="F67" s="27">
        <f t="shared" si="15"/>
        <v>0.16248555405298995</v>
      </c>
      <c r="G67" s="27">
        <f t="shared" si="15"/>
        <v>0.16575739293034322</v>
      </c>
      <c r="H67" s="27">
        <f t="shared" si="15"/>
        <v>0.16732700331721623</v>
      </c>
      <c r="I67" s="27">
        <f t="shared" si="15"/>
        <v>0.16490621180979584</v>
      </c>
      <c r="J67" s="27">
        <f t="shared" si="15"/>
        <v>0.15986562670452562</v>
      </c>
      <c r="K67" s="27">
        <f t="shared" si="15"/>
        <v>0.16564816318314837</v>
      </c>
      <c r="L67" s="27">
        <f t="shared" si="15"/>
        <v>0.1620390091910854</v>
      </c>
      <c r="M67" s="27">
        <f t="shared" si="15"/>
        <v>0.1568737211988947</v>
      </c>
      <c r="N67" s="27">
        <f t="shared" si="15"/>
        <v>0.16233264852499635</v>
      </c>
      <c r="O67" s="27">
        <f t="shared" si="15"/>
        <v>0.15756134493287705</v>
      </c>
      <c r="P67" s="28">
        <f t="shared" si="15"/>
        <v>0.14687729910020056</v>
      </c>
      <c r="Q67" s="28">
        <f t="shared" si="15"/>
        <v>0.1314727894378752</v>
      </c>
      <c r="R67" s="34"/>
    </row>
    <row r="68" spans="1:18" ht="12">
      <c r="A68" s="8" t="s">
        <v>15</v>
      </c>
      <c r="B68" s="38" t="s">
        <v>1</v>
      </c>
      <c r="C68" s="45">
        <f aca="true" t="shared" si="16" ref="C68:Q68">C27/C$87</f>
        <v>0.07117606469674793</v>
      </c>
      <c r="D68" s="24">
        <f t="shared" si="16"/>
        <v>0.07923437504238981</v>
      </c>
      <c r="E68" s="24">
        <f t="shared" si="16"/>
        <v>0.08601502951647244</v>
      </c>
      <c r="F68" s="24">
        <f t="shared" si="16"/>
        <v>0.08839806581492747</v>
      </c>
      <c r="G68" s="24">
        <f t="shared" si="16"/>
        <v>0.0899817533067938</v>
      </c>
      <c r="H68" s="24">
        <f t="shared" si="16"/>
        <v>0.0911288257961156</v>
      </c>
      <c r="I68" s="24">
        <f t="shared" si="16"/>
        <v>0.0878567838463009</v>
      </c>
      <c r="J68" s="24">
        <f t="shared" si="16"/>
        <v>0.08221821752293526</v>
      </c>
      <c r="K68" s="24">
        <f t="shared" si="16"/>
        <v>0.08452816876419576</v>
      </c>
      <c r="L68" s="24">
        <f t="shared" si="16"/>
        <v>0.08765397893084857</v>
      </c>
      <c r="M68" s="24">
        <f t="shared" si="16"/>
        <v>0.08672933878635597</v>
      </c>
      <c r="N68" s="24">
        <f t="shared" si="16"/>
        <v>0.08864170494518729</v>
      </c>
      <c r="O68" s="24">
        <f t="shared" si="16"/>
        <v>0.09034840748594841</v>
      </c>
      <c r="P68" s="25">
        <f t="shared" si="16"/>
        <v>0.0850289506046321</v>
      </c>
      <c r="Q68" s="25">
        <f t="shared" si="16"/>
        <v>0.07099419492206331</v>
      </c>
      <c r="R68" s="32"/>
    </row>
    <row r="69" spans="1:18" ht="12">
      <c r="A69" s="8"/>
      <c r="B69" s="38" t="s">
        <v>35</v>
      </c>
      <c r="C69" s="45">
        <f aca="true" t="shared" si="17" ref="C69:Q69">C30/C$87</f>
        <v>0.0032039602786213275</v>
      </c>
      <c r="D69" s="24">
        <f t="shared" si="17"/>
        <v>0.0035046093338917603</v>
      </c>
      <c r="E69" s="24">
        <f t="shared" si="17"/>
        <v>0.0035224503968210386</v>
      </c>
      <c r="F69" s="24">
        <f t="shared" si="17"/>
        <v>0.0037252876396982864</v>
      </c>
      <c r="G69" s="24">
        <f t="shared" si="17"/>
        <v>0.004066576215521077</v>
      </c>
      <c r="H69" s="24">
        <f t="shared" si="17"/>
        <v>0.00492659621057018</v>
      </c>
      <c r="I69" s="24">
        <f t="shared" si="17"/>
        <v>0.00582744213443912</v>
      </c>
      <c r="J69" s="24">
        <f t="shared" si="17"/>
        <v>0.004678580529396742</v>
      </c>
      <c r="K69" s="24">
        <f t="shared" si="17"/>
        <v>0.004572293184864714</v>
      </c>
      <c r="L69" s="24">
        <f t="shared" si="17"/>
        <v>0.004818656587126464</v>
      </c>
      <c r="M69" s="24">
        <f t="shared" si="17"/>
        <v>0.004879854225085431</v>
      </c>
      <c r="N69" s="24">
        <f t="shared" si="17"/>
        <v>0.005633141802612037</v>
      </c>
      <c r="O69" s="24">
        <f t="shared" si="17"/>
        <v>0.005534423833151469</v>
      </c>
      <c r="P69" s="25">
        <f t="shared" si="17"/>
        <v>0.0058977249436359905</v>
      </c>
      <c r="Q69" s="25">
        <f t="shared" si="17"/>
        <v>0.004200646794150731</v>
      </c>
      <c r="R69" s="32"/>
    </row>
    <row r="70" spans="1:18" ht="12">
      <c r="A70" s="8"/>
      <c r="B70" s="38" t="s">
        <v>16</v>
      </c>
      <c r="C70" s="45">
        <f aca="true" t="shared" si="18" ref="C70:Q70">(C32+C33)/C$87</f>
        <v>0.007983768544008953</v>
      </c>
      <c r="D70" s="24">
        <f t="shared" si="18"/>
        <v>0.007230300198397749</v>
      </c>
      <c r="E70" s="24">
        <f t="shared" si="18"/>
        <v>0.007141176010561697</v>
      </c>
      <c r="F70" s="24">
        <f t="shared" si="18"/>
        <v>0.006886412758240479</v>
      </c>
      <c r="G70" s="24">
        <f t="shared" si="18"/>
        <v>0.0064791034756634825</v>
      </c>
      <c r="H70" s="24">
        <f t="shared" si="18"/>
        <v>0.006675405824328267</v>
      </c>
      <c r="I70" s="24">
        <f t="shared" si="18"/>
        <v>0.00650817756234607</v>
      </c>
      <c r="J70" s="24">
        <f t="shared" si="18"/>
        <v>0.006158107504293479</v>
      </c>
      <c r="K70" s="24">
        <f t="shared" si="18"/>
        <v>0.006148755934558877</v>
      </c>
      <c r="L70" s="24">
        <f t="shared" si="18"/>
        <v>0.005840632438565149</v>
      </c>
      <c r="M70" s="24">
        <f t="shared" si="18"/>
        <v>0.005413402562550793</v>
      </c>
      <c r="N70" s="24">
        <f t="shared" si="18"/>
        <v>0.004933711779578279</v>
      </c>
      <c r="O70" s="24">
        <f t="shared" si="18"/>
        <v>0.004490848448662783</v>
      </c>
      <c r="P70" s="25">
        <f t="shared" si="18"/>
        <v>0.004119696659151465</v>
      </c>
      <c r="Q70" s="25">
        <f t="shared" si="18"/>
        <v>0.00348380001606942</v>
      </c>
      <c r="R70" s="32"/>
    </row>
    <row r="71" spans="1:18" ht="12">
      <c r="A71" s="8"/>
      <c r="B71" s="38" t="s">
        <v>36</v>
      </c>
      <c r="C71" s="45">
        <f aca="true" t="shared" si="19" ref="C71:Q71">C29/C$87</f>
        <v>0.025253161958782532</v>
      </c>
      <c r="D71" s="24">
        <f t="shared" si="19"/>
        <v>0.024712867150983524</v>
      </c>
      <c r="E71" s="24">
        <f t="shared" si="19"/>
        <v>0.022921142517101412</v>
      </c>
      <c r="F71" s="24">
        <f t="shared" si="19"/>
        <v>0.020632013273700497</v>
      </c>
      <c r="G71" s="24">
        <f t="shared" si="19"/>
        <v>0.018379315149225712</v>
      </c>
      <c r="H71" s="24">
        <f t="shared" si="19"/>
        <v>0.016829358288103197</v>
      </c>
      <c r="I71" s="24">
        <f t="shared" si="19"/>
        <v>0.015567306356657679</v>
      </c>
      <c r="J71" s="24">
        <f t="shared" si="19"/>
        <v>0.014455035015236343</v>
      </c>
      <c r="K71" s="24">
        <f t="shared" si="19"/>
        <v>0.01346470063571824</v>
      </c>
      <c r="L71" s="24">
        <f t="shared" si="19"/>
        <v>0.012341908897189604</v>
      </c>
      <c r="M71" s="24">
        <f t="shared" si="19"/>
        <v>0.01109622062223756</v>
      </c>
      <c r="N71" s="24">
        <f t="shared" si="19"/>
        <v>0.010765762120339322</v>
      </c>
      <c r="O71" s="24">
        <f t="shared" si="19"/>
        <v>0.009208169483848387</v>
      </c>
      <c r="P71" s="25">
        <f t="shared" si="19"/>
        <v>0.00786918425906948</v>
      </c>
      <c r="Q71" s="25">
        <f t="shared" si="19"/>
        <v>0.008189127028764261</v>
      </c>
      <c r="R71" s="32"/>
    </row>
    <row r="72" spans="1:18" ht="12">
      <c r="A72" s="8"/>
      <c r="B72" s="38" t="s">
        <v>34</v>
      </c>
      <c r="C72" s="45">
        <f aca="true" t="shared" si="20" ref="C72:Q72">(C34+C35+C36+C37)/C$87</f>
        <v>0.007486465762255568</v>
      </c>
      <c r="D72" s="24">
        <f t="shared" si="20"/>
        <v>0.009341473124544896</v>
      </c>
      <c r="E72" s="24">
        <f t="shared" si="20"/>
        <v>0.010998297399531893</v>
      </c>
      <c r="F72" s="24">
        <f t="shared" si="20"/>
        <v>0.012307212961520486</v>
      </c>
      <c r="G72" s="24">
        <f t="shared" si="20"/>
        <v>0.013445480832776358</v>
      </c>
      <c r="H72" s="24">
        <f t="shared" si="20"/>
        <v>0.014809131074894401</v>
      </c>
      <c r="I72" s="24">
        <f t="shared" si="20"/>
        <v>0.015620782388149308</v>
      </c>
      <c r="J72" s="24">
        <f t="shared" si="20"/>
        <v>0.015746797593509734</v>
      </c>
      <c r="K72" s="24">
        <f t="shared" si="20"/>
        <v>0.017139898322286712</v>
      </c>
      <c r="L72" s="24">
        <f t="shared" si="20"/>
        <v>0.017513807797082472</v>
      </c>
      <c r="M72" s="24">
        <f t="shared" si="20"/>
        <v>0.017426164140731327</v>
      </c>
      <c r="N72" s="24">
        <f t="shared" si="20"/>
        <v>0.016541910061489862</v>
      </c>
      <c r="O72" s="24">
        <f t="shared" si="20"/>
        <v>0.016439850939861233</v>
      </c>
      <c r="P72" s="25">
        <f t="shared" si="20"/>
        <v>0.016904078704652593</v>
      </c>
      <c r="Q72" s="25">
        <f t="shared" si="20"/>
        <v>0.01601920295677326</v>
      </c>
      <c r="R72" s="32"/>
    </row>
    <row r="73" spans="1:18" ht="12">
      <c r="A73" s="8"/>
      <c r="B73" s="38" t="s">
        <v>2</v>
      </c>
      <c r="C73" s="45">
        <f aca="true" t="shared" si="21" ref="C73:Q73">C28/C$87</f>
        <v>0.011157637253033738</v>
      </c>
      <c r="D73" s="24">
        <f t="shared" si="21"/>
        <v>0.011580312850060823</v>
      </c>
      <c r="E73" s="24">
        <f t="shared" si="21"/>
        <v>0.01200995126621108</v>
      </c>
      <c r="F73" s="24">
        <f t="shared" si="21"/>
        <v>0.012267887960045798</v>
      </c>
      <c r="G73" s="24">
        <f t="shared" si="21"/>
        <v>0.012654219575743858</v>
      </c>
      <c r="H73" s="24">
        <f t="shared" si="21"/>
        <v>0.013001636574768593</v>
      </c>
      <c r="I73" s="24">
        <f t="shared" si="21"/>
        <v>0.01282268517280354</v>
      </c>
      <c r="J73" s="24">
        <f t="shared" si="21"/>
        <v>0.011596216194467362</v>
      </c>
      <c r="K73" s="24">
        <f t="shared" si="21"/>
        <v>0.011299820408646973</v>
      </c>
      <c r="L73" s="24">
        <f t="shared" si="21"/>
        <v>0.0115963249316941</v>
      </c>
      <c r="M73" s="24">
        <f t="shared" si="21"/>
        <v>0.012382547554641677</v>
      </c>
      <c r="N73" s="24">
        <f t="shared" si="21"/>
        <v>0.012679444265145442</v>
      </c>
      <c r="O73" s="24">
        <f t="shared" si="21"/>
        <v>0.013062063782915731</v>
      </c>
      <c r="P73" s="25">
        <f t="shared" si="21"/>
        <v>0.012166939946710392</v>
      </c>
      <c r="Q73" s="25">
        <f t="shared" si="21"/>
        <v>0.010644735256307247</v>
      </c>
      <c r="R73" s="32"/>
    </row>
    <row r="74" spans="1:18" ht="12">
      <c r="A74" s="8"/>
      <c r="B74" s="38" t="s">
        <v>5</v>
      </c>
      <c r="C74" s="45">
        <f aca="true" t="shared" si="22" ref="C74:Q74">C31/C$87</f>
        <v>0.007358180649765045</v>
      </c>
      <c r="D74" s="24">
        <f t="shared" si="22"/>
        <v>0.006134234018451148</v>
      </c>
      <c r="E74" s="24">
        <f t="shared" si="22"/>
        <v>0.005373074010942634</v>
      </c>
      <c r="F74" s="24">
        <f t="shared" si="22"/>
        <v>0.0055660002087250075</v>
      </c>
      <c r="G74" s="24">
        <f t="shared" si="22"/>
        <v>0.005914342616124279</v>
      </c>
      <c r="H74" s="24">
        <f t="shared" si="22"/>
        <v>0.006695945534556969</v>
      </c>
      <c r="I74" s="24">
        <f t="shared" si="22"/>
        <v>0.006609348432735638</v>
      </c>
      <c r="J74" s="24">
        <f t="shared" si="22"/>
        <v>0.006327518989968678</v>
      </c>
      <c r="K74" s="24">
        <f t="shared" si="22"/>
        <v>0.007840972942097716</v>
      </c>
      <c r="L74" s="24">
        <f t="shared" si="22"/>
        <v>0.008117831928116518</v>
      </c>
      <c r="M74" s="24">
        <f t="shared" si="22"/>
        <v>0.007437980783675547</v>
      </c>
      <c r="N74" s="24">
        <f t="shared" si="22"/>
        <v>0.008220252854354007</v>
      </c>
      <c r="O74" s="24">
        <f t="shared" si="22"/>
        <v>0.00749933087644891</v>
      </c>
      <c r="P74" s="25">
        <f t="shared" si="22"/>
        <v>0.005592846894855503</v>
      </c>
      <c r="Q74" s="25">
        <f t="shared" si="22"/>
        <v>0.007186043708822112</v>
      </c>
      <c r="R74" s="32"/>
    </row>
    <row r="75" spans="1:18" s="7" customFormat="1" ht="12.75">
      <c r="A75" s="4"/>
      <c r="B75" s="39"/>
      <c r="C75" s="46">
        <f aca="true" t="shared" si="23" ref="C75:Q75">C38/C$87</f>
        <v>0.1336192391432151</v>
      </c>
      <c r="D75" s="27">
        <f t="shared" si="23"/>
        <v>0.14173817171871972</v>
      </c>
      <c r="E75" s="27">
        <f t="shared" si="23"/>
        <v>0.1479811211176422</v>
      </c>
      <c r="F75" s="27">
        <f t="shared" si="23"/>
        <v>0.14978288061685802</v>
      </c>
      <c r="G75" s="27">
        <f t="shared" si="23"/>
        <v>0.15092079117184856</v>
      </c>
      <c r="H75" s="27">
        <f t="shared" si="23"/>
        <v>0.1540668993033372</v>
      </c>
      <c r="I75" s="27">
        <f t="shared" si="23"/>
        <v>0.15081252589343225</v>
      </c>
      <c r="J75" s="27">
        <f t="shared" si="23"/>
        <v>0.1411804733498076</v>
      </c>
      <c r="K75" s="27">
        <f t="shared" si="23"/>
        <v>0.14499461019236898</v>
      </c>
      <c r="L75" s="27">
        <f t="shared" si="23"/>
        <v>0.14788314151062287</v>
      </c>
      <c r="M75" s="27">
        <f t="shared" si="23"/>
        <v>0.1453655086752783</v>
      </c>
      <c r="N75" s="27">
        <f t="shared" si="23"/>
        <v>0.14741592782870624</v>
      </c>
      <c r="O75" s="27">
        <f t="shared" si="23"/>
        <v>0.14658309485083693</v>
      </c>
      <c r="P75" s="28">
        <f t="shared" si="23"/>
        <v>0.1375794220127075</v>
      </c>
      <c r="Q75" s="28">
        <f t="shared" si="23"/>
        <v>0.12071775068295035</v>
      </c>
      <c r="R75" s="34"/>
    </row>
    <row r="76" spans="1:18" ht="12">
      <c r="A76" s="8" t="s">
        <v>0</v>
      </c>
      <c r="B76" s="38" t="s">
        <v>1</v>
      </c>
      <c r="C76" s="45">
        <f aca="true" t="shared" si="24" ref="C76:Q76">C39/C$89</f>
        <v>0.044159739037873826</v>
      </c>
      <c r="D76" s="24">
        <f t="shared" si="24"/>
        <v>0.04817947666456003</v>
      </c>
      <c r="E76" s="24">
        <f t="shared" si="24"/>
        <v>0.053062000094186886</v>
      </c>
      <c r="F76" s="24">
        <f t="shared" si="24"/>
        <v>0.05625931910052082</v>
      </c>
      <c r="G76" s="24">
        <f t="shared" si="24"/>
        <v>0.05600060236655741</v>
      </c>
      <c r="H76" s="24">
        <f t="shared" si="24"/>
        <v>0.054160761233014575</v>
      </c>
      <c r="I76" s="24">
        <f t="shared" si="24"/>
        <v>0.05002715818562568</v>
      </c>
      <c r="J76" s="24">
        <f t="shared" si="24"/>
        <v>0.04687664461674092</v>
      </c>
      <c r="K76" s="24">
        <f t="shared" si="24"/>
        <v>0.04956716044226491</v>
      </c>
      <c r="L76" s="24">
        <f t="shared" si="24"/>
        <v>0.04876662715179735</v>
      </c>
      <c r="M76" s="24">
        <f t="shared" si="24"/>
        <v>0.04799710067150163</v>
      </c>
      <c r="N76" s="24">
        <f t="shared" si="24"/>
        <v>0.04882163018435013</v>
      </c>
      <c r="O76" s="24">
        <f t="shared" si="24"/>
        <v>0.0513988197652545</v>
      </c>
      <c r="P76" s="25">
        <f t="shared" si="24"/>
        <v>0.04889633256506737</v>
      </c>
      <c r="Q76" s="25">
        <f t="shared" si="24"/>
        <v>0.043358686930878805</v>
      </c>
      <c r="R76" s="32"/>
    </row>
    <row r="77" spans="1:18" ht="12">
      <c r="A77" s="8"/>
      <c r="B77" s="38" t="s">
        <v>35</v>
      </c>
      <c r="C77" s="45">
        <f aca="true" t="shared" si="25" ref="C77:Q77">C42/C$89</f>
        <v>0.005892354683546183</v>
      </c>
      <c r="D77" s="24">
        <f t="shared" si="25"/>
        <v>0.005945471212871036</v>
      </c>
      <c r="E77" s="24">
        <f t="shared" si="25"/>
        <v>0.006053524953089894</v>
      </c>
      <c r="F77" s="24">
        <f t="shared" si="25"/>
        <v>0.0037780166974229674</v>
      </c>
      <c r="G77" s="24">
        <f t="shared" si="25"/>
        <v>0.004459141328799246</v>
      </c>
      <c r="H77" s="24">
        <f t="shared" si="25"/>
        <v>0.0051668259718513744</v>
      </c>
      <c r="I77" s="24">
        <f t="shared" si="25"/>
        <v>0.005468034619165796</v>
      </c>
      <c r="J77" s="24">
        <f t="shared" si="25"/>
        <v>0.004970687871014033</v>
      </c>
      <c r="K77" s="24">
        <f t="shared" si="25"/>
        <v>0.004939720755191498</v>
      </c>
      <c r="L77" s="24">
        <f t="shared" si="25"/>
        <v>0.004859384902194156</v>
      </c>
      <c r="M77" s="24">
        <f t="shared" si="25"/>
        <v>0.004948194691182975</v>
      </c>
      <c r="N77" s="24">
        <f t="shared" si="25"/>
        <v>0.005436792335329439</v>
      </c>
      <c r="O77" s="24">
        <f t="shared" si="25"/>
        <v>0.005426981186940612</v>
      </c>
      <c r="P77" s="25">
        <f t="shared" si="25"/>
        <v>0.005371068603882933</v>
      </c>
      <c r="Q77" s="25">
        <f t="shared" si="25"/>
        <v>0.004337076486539828</v>
      </c>
      <c r="R77" s="32"/>
    </row>
    <row r="78" spans="1:18" ht="12">
      <c r="A78" s="8"/>
      <c r="B78" s="38" t="s">
        <v>16</v>
      </c>
      <c r="C78" s="45">
        <f aca="true" t="shared" si="26" ref="C78:Q78">(C44+C45)/C$89</f>
        <v>0.016089271767013278</v>
      </c>
      <c r="D78" s="24">
        <f t="shared" si="26"/>
        <v>0.015793971151025776</v>
      </c>
      <c r="E78" s="24">
        <f t="shared" si="26"/>
        <v>0.01621454653740817</v>
      </c>
      <c r="F78" s="24">
        <f t="shared" si="26"/>
        <v>0.016130009179226936</v>
      </c>
      <c r="G78" s="24">
        <f t="shared" si="26"/>
        <v>0.015979728954682054</v>
      </c>
      <c r="H78" s="24">
        <f t="shared" si="26"/>
        <v>0.016326893446604804</v>
      </c>
      <c r="I78" s="24">
        <f t="shared" si="26"/>
        <v>0.016328612814003933</v>
      </c>
      <c r="J78" s="24">
        <f t="shared" si="26"/>
        <v>0.016317920440294398</v>
      </c>
      <c r="K78" s="24">
        <f t="shared" si="26"/>
        <v>0.01677523442552276</v>
      </c>
      <c r="L78" s="24">
        <f t="shared" si="26"/>
        <v>0.016785813327094702</v>
      </c>
      <c r="M78" s="24">
        <f t="shared" si="26"/>
        <v>0.01626017442580203</v>
      </c>
      <c r="N78" s="24">
        <f t="shared" si="26"/>
        <v>0.015679608017397532</v>
      </c>
      <c r="O78" s="24">
        <f t="shared" si="26"/>
        <v>0.015102644857553272</v>
      </c>
      <c r="P78" s="25">
        <f t="shared" si="26"/>
        <v>0.014394590541047792</v>
      </c>
      <c r="Q78" s="25">
        <f t="shared" si="26"/>
        <v>0.013557618747369962</v>
      </c>
      <c r="R78" s="32"/>
    </row>
    <row r="79" spans="1:18" ht="12">
      <c r="A79" s="8"/>
      <c r="B79" s="38" t="s">
        <v>36</v>
      </c>
      <c r="C79" s="45">
        <f aca="true" t="shared" si="27" ref="C79:Q79">C41/C$89</f>
        <v>0.022324511108270172</v>
      </c>
      <c r="D79" s="24">
        <f t="shared" si="27"/>
        <v>0.022292113717308295</v>
      </c>
      <c r="E79" s="24">
        <f t="shared" si="27"/>
        <v>0.021046410426694577</v>
      </c>
      <c r="F79" s="24">
        <f t="shared" si="27"/>
        <v>0.019267430521875496</v>
      </c>
      <c r="G79" s="24">
        <f t="shared" si="27"/>
        <v>0.017465576158267663</v>
      </c>
      <c r="H79" s="24">
        <f t="shared" si="27"/>
        <v>0.016422271250223275</v>
      </c>
      <c r="I79" s="24">
        <f t="shared" si="27"/>
        <v>0.015095069184594816</v>
      </c>
      <c r="J79" s="24">
        <f t="shared" si="27"/>
        <v>0.013850743500191836</v>
      </c>
      <c r="K79" s="24">
        <f t="shared" si="27"/>
        <v>0.01310223108428542</v>
      </c>
      <c r="L79" s="24">
        <f t="shared" si="27"/>
        <v>0.012192005130953079</v>
      </c>
      <c r="M79" s="24">
        <f t="shared" si="27"/>
        <v>0.011250341994232301</v>
      </c>
      <c r="N79" s="24">
        <f t="shared" si="27"/>
        <v>0.010868475552318716</v>
      </c>
      <c r="O79" s="24">
        <f t="shared" si="27"/>
        <v>0.008986542887657906</v>
      </c>
      <c r="P79" s="25">
        <f t="shared" si="27"/>
        <v>0.007374719817929505</v>
      </c>
      <c r="Q79" s="25">
        <f t="shared" si="27"/>
        <v>0.006630511552681617</v>
      </c>
      <c r="R79" s="32"/>
    </row>
    <row r="80" spans="1:18" ht="12">
      <c r="A80" s="8"/>
      <c r="B80" s="38" t="s">
        <v>34</v>
      </c>
      <c r="C80" s="45">
        <f aca="true" t="shared" si="28" ref="C80:Q80">(C46+C47+C48+C49)/C$89</f>
        <v>0.0170630820302645</v>
      </c>
      <c r="D80" s="24">
        <f t="shared" si="28"/>
        <v>0.020437002403327104</v>
      </c>
      <c r="E80" s="24">
        <f t="shared" si="28"/>
        <v>0.023126886259555675</v>
      </c>
      <c r="F80" s="24">
        <f t="shared" si="28"/>
        <v>0.026327031848060404</v>
      </c>
      <c r="G80" s="24">
        <f t="shared" si="28"/>
        <v>0.02855423991269611</v>
      </c>
      <c r="H80" s="24">
        <f t="shared" si="28"/>
        <v>0.030321208886286574</v>
      </c>
      <c r="I80" s="24">
        <f t="shared" si="28"/>
        <v>0.03175932459651294</v>
      </c>
      <c r="J80" s="24">
        <f t="shared" si="28"/>
        <v>0.03278654918487791</v>
      </c>
      <c r="K80" s="24">
        <f t="shared" si="28"/>
        <v>0.035617129679528674</v>
      </c>
      <c r="L80" s="24">
        <f t="shared" si="28"/>
        <v>0.03639961449576454</v>
      </c>
      <c r="M80" s="24">
        <f t="shared" si="28"/>
        <v>0.03707904842825321</v>
      </c>
      <c r="N80" s="24">
        <f t="shared" si="28"/>
        <v>0.03620721700249073</v>
      </c>
      <c r="O80" s="24">
        <f t="shared" si="28"/>
        <v>0.036347159648691674</v>
      </c>
      <c r="P80" s="25">
        <f t="shared" si="28"/>
        <v>0.03894265710231083</v>
      </c>
      <c r="Q80" s="25">
        <f t="shared" si="28"/>
        <v>0.038084884272799914</v>
      </c>
      <c r="R80" s="32"/>
    </row>
    <row r="81" spans="1:18" ht="12">
      <c r="A81" s="8"/>
      <c r="B81" s="38" t="s">
        <v>2</v>
      </c>
      <c r="C81" s="45">
        <f aca="true" t="shared" si="29" ref="C81:Q81">C40/C$89</f>
        <v>0.009030336381962392</v>
      </c>
      <c r="D81" s="24">
        <f t="shared" si="29"/>
        <v>0.00811798013142187</v>
      </c>
      <c r="E81" s="24">
        <f t="shared" si="29"/>
        <v>0.009386880767971251</v>
      </c>
      <c r="F81" s="24">
        <f t="shared" si="29"/>
        <v>0.009396278475365456</v>
      </c>
      <c r="G81" s="24">
        <f t="shared" si="29"/>
        <v>0.009862698018280193</v>
      </c>
      <c r="H81" s="24">
        <f t="shared" si="29"/>
        <v>0.01049645695592159</v>
      </c>
      <c r="I81" s="24">
        <f t="shared" si="29"/>
        <v>0.010244662611250708</v>
      </c>
      <c r="J81" s="24">
        <f t="shared" si="29"/>
        <v>0.009116862767718392</v>
      </c>
      <c r="K81" s="24">
        <f t="shared" si="29"/>
        <v>0.009072902071207884</v>
      </c>
      <c r="L81" s="24">
        <f t="shared" si="29"/>
        <v>0.00927498081762162</v>
      </c>
      <c r="M81" s="24">
        <f t="shared" si="29"/>
        <v>0.00990913246577175</v>
      </c>
      <c r="N81" s="24">
        <f t="shared" si="29"/>
        <v>0.010141185652382714</v>
      </c>
      <c r="O81" s="24">
        <f t="shared" si="29"/>
        <v>0.010033659230324007</v>
      </c>
      <c r="P81" s="25">
        <f t="shared" si="29"/>
        <v>0.00901333224643299</v>
      </c>
      <c r="Q81" s="25">
        <f t="shared" si="29"/>
        <v>0.007743603018056238</v>
      </c>
      <c r="R81" s="32"/>
    </row>
    <row r="82" spans="1:18" ht="12">
      <c r="A82" s="8"/>
      <c r="B82" s="38" t="s">
        <v>5</v>
      </c>
      <c r="C82" s="45">
        <f aca="true" t="shared" si="30" ref="C82:Q82">C43/C$89</f>
        <v>0.022251088905882184</v>
      </c>
      <c r="D82" s="24">
        <f t="shared" si="30"/>
        <v>0.018883603777326105</v>
      </c>
      <c r="E82" s="24">
        <f t="shared" si="30"/>
        <v>0.014968293212556567</v>
      </c>
      <c r="F82" s="24">
        <f t="shared" si="30"/>
        <v>0.013672927088134805</v>
      </c>
      <c r="G82" s="24">
        <f t="shared" si="30"/>
        <v>0.01410878598961121</v>
      </c>
      <c r="H82" s="24">
        <f t="shared" si="30"/>
        <v>0.016395473257061588</v>
      </c>
      <c r="I82" s="24">
        <f t="shared" si="30"/>
        <v>0.016528114664294765</v>
      </c>
      <c r="J82" s="24">
        <f t="shared" si="30"/>
        <v>0.01917544037114953</v>
      </c>
      <c r="K82" s="24">
        <f t="shared" si="30"/>
        <v>0.020617488952360444</v>
      </c>
      <c r="L82" s="24">
        <f t="shared" si="30"/>
        <v>0.018035668024519263</v>
      </c>
      <c r="M82" s="24">
        <f t="shared" si="30"/>
        <v>0.014890015936126128</v>
      </c>
      <c r="N82" s="24">
        <f t="shared" si="30"/>
        <v>0.020320758734456375</v>
      </c>
      <c r="O82" s="24">
        <f t="shared" si="30"/>
        <v>0.017515601072374442</v>
      </c>
      <c r="P82" s="25">
        <f t="shared" si="30"/>
        <v>0.013186699093750937</v>
      </c>
      <c r="Q82" s="25">
        <f t="shared" si="30"/>
        <v>0.012644499447846243</v>
      </c>
      <c r="R82" s="32"/>
    </row>
    <row r="83" spans="1:18" s="7" customFormat="1" ht="12.75">
      <c r="A83" s="4"/>
      <c r="B83" s="39" t="s">
        <v>12</v>
      </c>
      <c r="C83" s="46">
        <f aca="true" t="shared" si="31" ref="C83:Q83">(C50+C52)/C$89</f>
        <v>0.13681038812419524</v>
      </c>
      <c r="D83" s="27">
        <f t="shared" si="31"/>
        <v>0.13964962372298223</v>
      </c>
      <c r="E83" s="27">
        <f t="shared" si="31"/>
        <v>0.1438585474257616</v>
      </c>
      <c r="F83" s="27">
        <f t="shared" si="31"/>
        <v>0.14483101849785837</v>
      </c>
      <c r="G83" s="27">
        <f t="shared" si="31"/>
        <v>0.1464307780843543</v>
      </c>
      <c r="H83" s="27">
        <f t="shared" si="31"/>
        <v>0.1492898960194064</v>
      </c>
      <c r="I83" s="27">
        <f t="shared" si="31"/>
        <v>0.14545098105024057</v>
      </c>
      <c r="J83" s="27">
        <f t="shared" si="31"/>
        <v>0.1430948528023053</v>
      </c>
      <c r="K83" s="27">
        <f t="shared" si="31"/>
        <v>0.14969187190960803</v>
      </c>
      <c r="L83" s="27">
        <f t="shared" si="31"/>
        <v>0.14631409815575364</v>
      </c>
      <c r="M83" s="27">
        <f t="shared" si="31"/>
        <v>0.14233401279772484</v>
      </c>
      <c r="N83" s="27">
        <f t="shared" si="31"/>
        <v>0.14747567176684037</v>
      </c>
      <c r="O83" s="27">
        <f t="shared" si="31"/>
        <v>0.14481141333255682</v>
      </c>
      <c r="P83" s="28">
        <f t="shared" si="31"/>
        <v>0.1371794044459519</v>
      </c>
      <c r="Q83" s="28">
        <f t="shared" si="31"/>
        <v>0.12635688467813994</v>
      </c>
      <c r="R83" s="34"/>
    </row>
    <row r="84" spans="1:18" ht="12">
      <c r="A84" s="13" t="s">
        <v>17</v>
      </c>
      <c r="B84" s="20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43"/>
    </row>
    <row r="85" spans="1:18" s="7" customFormat="1" ht="12">
      <c r="A85" s="13"/>
      <c r="B85" s="20"/>
      <c r="C85" s="29">
        <v>2001</v>
      </c>
      <c r="D85" s="15">
        <v>2002</v>
      </c>
      <c r="E85" s="14">
        <v>2003</v>
      </c>
      <c r="F85" s="14">
        <v>2004</v>
      </c>
      <c r="G85" s="14">
        <v>2005</v>
      </c>
      <c r="H85" s="14">
        <v>2006</v>
      </c>
      <c r="I85" s="14">
        <v>2007</v>
      </c>
      <c r="J85" s="14">
        <v>2008</v>
      </c>
      <c r="K85" s="14">
        <v>2009</v>
      </c>
      <c r="L85" s="14">
        <v>2010</v>
      </c>
      <c r="M85" s="14">
        <v>2011</v>
      </c>
      <c r="N85" s="14">
        <v>2012</v>
      </c>
      <c r="O85" s="14">
        <v>2013</v>
      </c>
      <c r="P85" s="14">
        <v>2014</v>
      </c>
      <c r="Q85" s="14">
        <v>2015</v>
      </c>
      <c r="R85" s="12"/>
    </row>
    <row r="86" spans="1:18" s="3" customFormat="1" ht="12">
      <c r="A86" s="6" t="s">
        <v>13</v>
      </c>
      <c r="C86" s="35">
        <v>3933462.68</v>
      </c>
      <c r="D86" s="10">
        <v>3941901.2000000114</v>
      </c>
      <c r="E86" s="10">
        <v>3952370.9875</v>
      </c>
      <c r="F86" s="10">
        <v>3960517</v>
      </c>
      <c r="G86" s="10">
        <v>3984952.75</v>
      </c>
      <c r="H86" s="10">
        <v>4016668.75</v>
      </c>
      <c r="I86" s="10">
        <v>4049758.043108975</v>
      </c>
      <c r="J86" s="10">
        <v>4079656.5000000084</v>
      </c>
      <c r="K86" s="10">
        <v>4099640.25</v>
      </c>
      <c r="L86" s="10">
        <v>4120499.750000008</v>
      </c>
      <c r="M86" s="10">
        <v>4136499</v>
      </c>
      <c r="N86" s="10">
        <v>4144124.2499988475</v>
      </c>
      <c r="O86" s="10">
        <v>4149702</v>
      </c>
      <c r="P86" s="10">
        <v>4150527</v>
      </c>
      <c r="Q86" s="10">
        <v>4158145</v>
      </c>
      <c r="R86" s="40"/>
    </row>
    <row r="87" spans="1:18" s="3" customFormat="1" ht="12">
      <c r="A87" s="6" t="s">
        <v>15</v>
      </c>
      <c r="C87" s="35">
        <v>631406.08</v>
      </c>
      <c r="D87" s="10">
        <v>642296.9824999964</v>
      </c>
      <c r="E87" s="10">
        <v>654374.0125</v>
      </c>
      <c r="F87" s="10">
        <v>661157</v>
      </c>
      <c r="G87" s="10">
        <v>671080.5000000019</v>
      </c>
      <c r="H87" s="10">
        <v>681606.4999999993</v>
      </c>
      <c r="I87" s="10">
        <v>691898.7622668298</v>
      </c>
      <c r="J87" s="10">
        <v>708334.500000005</v>
      </c>
      <c r="K87" s="10">
        <v>725675.2500000006</v>
      </c>
      <c r="L87" s="10">
        <v>741700.5000000017</v>
      </c>
      <c r="M87" s="10">
        <v>757194.7499999987</v>
      </c>
      <c r="N87" s="10">
        <v>769197.7499999781</v>
      </c>
      <c r="O87" s="10">
        <v>777136</v>
      </c>
      <c r="P87" s="10">
        <v>780640</v>
      </c>
      <c r="Q87" s="10">
        <v>796544</v>
      </c>
      <c r="R87" s="40"/>
    </row>
    <row r="88" spans="1:18" s="3" customFormat="1" ht="12">
      <c r="A88" s="6" t="s">
        <v>14</v>
      </c>
      <c r="C88" s="35">
        <v>2163341.29</v>
      </c>
      <c r="D88" s="10">
        <v>2173886.847500045</v>
      </c>
      <c r="E88" s="10">
        <v>2184009.2</v>
      </c>
      <c r="F88" s="10">
        <v>2196983</v>
      </c>
      <c r="G88" s="10">
        <v>2220178.5</v>
      </c>
      <c r="H88" s="10">
        <v>2242543</v>
      </c>
      <c r="I88" s="10">
        <v>2265797</v>
      </c>
      <c r="J88" s="10">
        <v>2285275.5000000116</v>
      </c>
      <c r="K88" s="10">
        <v>2300188.499999992</v>
      </c>
      <c r="L88" s="10">
        <v>2314634.0000000075</v>
      </c>
      <c r="M88" s="10">
        <v>2325909</v>
      </c>
      <c r="N88" s="10">
        <v>2328631.999999635</v>
      </c>
      <c r="O88" s="10">
        <v>2330235.2500000065</v>
      </c>
      <c r="P88" s="10">
        <v>2331075</v>
      </c>
      <c r="Q88" s="10">
        <v>2322260</v>
      </c>
      <c r="R88" s="40"/>
    </row>
    <row r="89" spans="1:18" s="3" customFormat="1" ht="12">
      <c r="A89" s="29" t="s">
        <v>0</v>
      </c>
      <c r="B89" s="15"/>
      <c r="C89" s="29">
        <f aca="true" t="shared" si="32" ref="C89:O89">SUM(C86:C88)</f>
        <v>6728210.05</v>
      </c>
      <c r="D89" s="15">
        <f t="shared" si="32"/>
        <v>6758085.030000052</v>
      </c>
      <c r="E89" s="15">
        <f t="shared" si="32"/>
        <v>6790754.2</v>
      </c>
      <c r="F89" s="15">
        <f t="shared" si="32"/>
        <v>6818657</v>
      </c>
      <c r="G89" s="15">
        <f t="shared" si="32"/>
        <v>6876211.750000002</v>
      </c>
      <c r="H89" s="15">
        <f t="shared" si="32"/>
        <v>6940818.249999999</v>
      </c>
      <c r="I89" s="15">
        <f t="shared" si="32"/>
        <v>7007453.805375805</v>
      </c>
      <c r="J89" s="15">
        <f t="shared" si="32"/>
        <v>7073266.500000024</v>
      </c>
      <c r="K89" s="15">
        <f t="shared" si="32"/>
        <v>7125503.999999993</v>
      </c>
      <c r="L89" s="15">
        <f t="shared" si="32"/>
        <v>7176834.250000017</v>
      </c>
      <c r="M89" s="15">
        <f t="shared" si="32"/>
        <v>7219602.749999999</v>
      </c>
      <c r="N89" s="15">
        <f t="shared" si="32"/>
        <v>7241953.9999984605</v>
      </c>
      <c r="O89" s="15">
        <f t="shared" si="32"/>
        <v>7257073.2500000065</v>
      </c>
      <c r="P89" s="15">
        <v>7262242</v>
      </c>
      <c r="Q89" s="15">
        <v>7286014</v>
      </c>
      <c r="R89" s="41"/>
    </row>
    <row r="90" spans="1:18" ht="12">
      <c r="A90" s="13"/>
      <c r="B90" s="20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43"/>
    </row>
    <row r="91" spans="1:18" ht="12">
      <c r="A91" s="13" t="s">
        <v>38</v>
      </c>
      <c r="B91" s="20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43"/>
    </row>
    <row r="92" spans="1:18" ht="12">
      <c r="A92" s="13"/>
      <c r="B92" s="20"/>
      <c r="C92" s="29">
        <v>2001</v>
      </c>
      <c r="D92" s="15">
        <v>2002</v>
      </c>
      <c r="E92" s="14">
        <v>2003</v>
      </c>
      <c r="F92" s="14">
        <v>2004</v>
      </c>
      <c r="G92" s="14">
        <v>2005</v>
      </c>
      <c r="H92" s="14">
        <v>2006</v>
      </c>
      <c r="I92" s="14">
        <v>2007</v>
      </c>
      <c r="J92" s="14">
        <v>2008</v>
      </c>
      <c r="K92" s="14">
        <v>2009</v>
      </c>
      <c r="L92" s="14">
        <v>2010</v>
      </c>
      <c r="M92" s="14">
        <v>2011</v>
      </c>
      <c r="N92" s="14">
        <v>2012</v>
      </c>
      <c r="O92" s="14">
        <v>2013</v>
      </c>
      <c r="P92" s="14">
        <v>2014</v>
      </c>
      <c r="Q92" s="14">
        <v>2015</v>
      </c>
      <c r="R92" s="12"/>
    </row>
    <row r="93" spans="1:18" ht="12">
      <c r="A93" s="6" t="s">
        <v>13</v>
      </c>
      <c r="B93" s="3"/>
      <c r="C93" s="35">
        <f aca="true" t="shared" si="33" ref="C93:Q93">C3+C5+C6+C8+C10+C12</f>
        <v>314439</v>
      </c>
      <c r="D93" s="10">
        <f t="shared" si="33"/>
        <v>324046</v>
      </c>
      <c r="E93" s="10">
        <f t="shared" si="33"/>
        <v>337255</v>
      </c>
      <c r="F93" s="10">
        <f t="shared" si="33"/>
        <v>331878</v>
      </c>
      <c r="G93" s="10">
        <f t="shared" si="33"/>
        <v>323205</v>
      </c>
      <c r="H93" s="10">
        <f t="shared" si="33"/>
        <v>316338</v>
      </c>
      <c r="I93" s="10">
        <f t="shared" si="33"/>
        <v>296120</v>
      </c>
      <c r="J93" s="10">
        <f t="shared" si="33"/>
        <v>281657</v>
      </c>
      <c r="K93" s="10">
        <f t="shared" si="33"/>
        <v>295355</v>
      </c>
      <c r="L93" s="10">
        <f t="shared" si="33"/>
        <v>288876</v>
      </c>
      <c r="M93" s="10">
        <f t="shared" si="33"/>
        <v>281433</v>
      </c>
      <c r="N93" s="10">
        <f t="shared" si="33"/>
        <v>282461</v>
      </c>
      <c r="O93" s="10">
        <f t="shared" si="33"/>
        <v>284299</v>
      </c>
      <c r="P93" s="10">
        <f t="shared" si="33"/>
        <v>266791</v>
      </c>
      <c r="Q93" s="10">
        <f t="shared" si="33"/>
        <v>248395</v>
      </c>
      <c r="R93" s="40"/>
    </row>
    <row r="94" spans="1:18" ht="12">
      <c r="A94" s="6" t="s">
        <v>15</v>
      </c>
      <c r="B94" s="3"/>
      <c r="C94" s="35">
        <f aca="true" t="shared" si="34" ref="C94:Q94">C27+C29+C30+C32+C34+C36</f>
        <v>69439</v>
      </c>
      <c r="D94" s="10">
        <f t="shared" si="34"/>
        <v>75326</v>
      </c>
      <c r="E94" s="10">
        <f t="shared" si="34"/>
        <v>80016</v>
      </c>
      <c r="F94" s="10">
        <f t="shared" si="34"/>
        <v>80852</v>
      </c>
      <c r="G94" s="10">
        <f t="shared" si="34"/>
        <v>81664</v>
      </c>
      <c r="H94" s="10">
        <f t="shared" si="34"/>
        <v>83466</v>
      </c>
      <c r="I94" s="10">
        <f t="shared" si="34"/>
        <v>82070</v>
      </c>
      <c r="J94" s="10">
        <f t="shared" si="34"/>
        <v>78167</v>
      </c>
      <c r="K94" s="10">
        <f t="shared" si="34"/>
        <v>80956</v>
      </c>
      <c r="L94" s="10">
        <f t="shared" si="34"/>
        <v>84272</v>
      </c>
      <c r="M94" s="10">
        <f t="shared" si="34"/>
        <v>84099</v>
      </c>
      <c r="N94" s="10">
        <f t="shared" si="34"/>
        <v>86747</v>
      </c>
      <c r="O94" s="10">
        <f t="shared" si="34"/>
        <v>87404</v>
      </c>
      <c r="P94" s="10">
        <f t="shared" si="34"/>
        <v>82612</v>
      </c>
      <c r="Q94" s="10">
        <f t="shared" si="34"/>
        <v>71221</v>
      </c>
      <c r="R94" s="40"/>
    </row>
    <row r="95" spans="1:18" ht="12">
      <c r="A95" s="6" t="s">
        <v>14</v>
      </c>
      <c r="B95" s="3"/>
      <c r="C95" s="35">
        <f aca="true" t="shared" si="35" ref="C95:Q95">C15+C17+C18+C20+C22+C24</f>
        <v>238931</v>
      </c>
      <c r="D95" s="10">
        <f t="shared" si="35"/>
        <v>249538</v>
      </c>
      <c r="E95" s="10">
        <f t="shared" si="35"/>
        <v>259157</v>
      </c>
      <c r="F95" s="10">
        <f t="shared" si="35"/>
        <v>264121</v>
      </c>
      <c r="G95" s="10">
        <f t="shared" si="35"/>
        <v>266681</v>
      </c>
      <c r="H95" s="10">
        <f t="shared" si="35"/>
        <v>264941</v>
      </c>
      <c r="I95" s="10">
        <f t="shared" si="35"/>
        <v>255840</v>
      </c>
      <c r="J95" s="10">
        <f t="shared" si="35"/>
        <v>243339</v>
      </c>
      <c r="K95" s="10">
        <f t="shared" si="35"/>
        <v>246898</v>
      </c>
      <c r="L95" s="10">
        <f t="shared" si="35"/>
        <v>240992</v>
      </c>
      <c r="M95" s="10">
        <f t="shared" si="35"/>
        <v>236103</v>
      </c>
      <c r="N95" s="10">
        <f t="shared" si="35"/>
        <v>235890</v>
      </c>
      <c r="O95" s="10">
        <f t="shared" si="35"/>
        <v>234697</v>
      </c>
      <c r="P95" s="10">
        <f t="shared" si="35"/>
        <v>222221</v>
      </c>
      <c r="Q95" s="10">
        <f t="shared" si="35"/>
        <v>192749</v>
      </c>
      <c r="R95" s="40"/>
    </row>
    <row r="96" spans="1:18" ht="12">
      <c r="A96" s="29" t="s">
        <v>0</v>
      </c>
      <c r="B96" s="15"/>
      <c r="C96" s="29">
        <f aca="true" t="shared" si="36" ref="C96:Q96">C39+C41+C42+C44+C46+C48</f>
        <v>622809</v>
      </c>
      <c r="D96" s="15">
        <f t="shared" si="36"/>
        <v>648910</v>
      </c>
      <c r="E96" s="15">
        <f t="shared" si="36"/>
        <v>676428</v>
      </c>
      <c r="F96" s="15">
        <f t="shared" si="36"/>
        <v>676851</v>
      </c>
      <c r="G96" s="15">
        <f t="shared" si="36"/>
        <v>671550</v>
      </c>
      <c r="H96" s="15">
        <f t="shared" si="36"/>
        <v>664745</v>
      </c>
      <c r="I96" s="15">
        <f t="shared" si="36"/>
        <v>634030</v>
      </c>
      <c r="J96" s="15">
        <f t="shared" si="36"/>
        <v>603163</v>
      </c>
      <c r="K96" s="15">
        <f t="shared" si="36"/>
        <v>623209</v>
      </c>
      <c r="L96" s="15">
        <f t="shared" si="36"/>
        <v>614140</v>
      </c>
      <c r="M96" s="15">
        <f t="shared" si="36"/>
        <v>601635</v>
      </c>
      <c r="N96" s="15">
        <f t="shared" si="36"/>
        <v>605098</v>
      </c>
      <c r="O96" s="15">
        <f t="shared" si="36"/>
        <v>606400</v>
      </c>
      <c r="P96" s="15">
        <f t="shared" si="36"/>
        <v>571624</v>
      </c>
      <c r="Q96" s="15">
        <f t="shared" si="36"/>
        <v>512365</v>
      </c>
      <c r="R96" s="41"/>
    </row>
    <row r="97" spans="1:18" ht="12">
      <c r="A97" s="13"/>
      <c r="B97" s="20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42"/>
    </row>
    <row r="98" spans="1:18" ht="12">
      <c r="A98" s="13" t="s">
        <v>40</v>
      </c>
      <c r="B98" s="20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43"/>
    </row>
    <row r="99" spans="1:18" ht="12">
      <c r="A99" s="13"/>
      <c r="B99" s="20"/>
      <c r="C99" s="29">
        <v>2001</v>
      </c>
      <c r="D99" s="15">
        <v>2002</v>
      </c>
      <c r="E99" s="14">
        <v>2003</v>
      </c>
      <c r="F99" s="14">
        <v>2004</v>
      </c>
      <c r="G99" s="14">
        <v>2005</v>
      </c>
      <c r="H99" s="14">
        <v>2006</v>
      </c>
      <c r="I99" s="14">
        <v>2007</v>
      </c>
      <c r="J99" s="14">
        <v>2008</v>
      </c>
      <c r="K99" s="14">
        <v>2009</v>
      </c>
      <c r="L99" s="14">
        <v>2010</v>
      </c>
      <c r="M99" s="14">
        <v>2011</v>
      </c>
      <c r="N99" s="14">
        <v>2012</v>
      </c>
      <c r="O99" s="14">
        <v>2013</v>
      </c>
      <c r="P99" s="14">
        <v>2014</v>
      </c>
      <c r="Q99" s="14">
        <v>2015</v>
      </c>
      <c r="R99" s="12"/>
    </row>
    <row r="100" spans="1:18" ht="12">
      <c r="A100" s="6" t="s">
        <v>13</v>
      </c>
      <c r="B100" s="3"/>
      <c r="C100" s="35">
        <f aca="true" t="shared" si="37" ref="C100:Q100">C4+C7+C9+C11+C13</f>
        <v>193898</v>
      </c>
      <c r="D100" s="10">
        <f t="shared" si="37"/>
        <v>197622</v>
      </c>
      <c r="E100" s="10">
        <f t="shared" si="37"/>
        <v>195303</v>
      </c>
      <c r="F100" s="10">
        <f t="shared" si="37"/>
        <v>199667</v>
      </c>
      <c r="G100" s="10">
        <f t="shared" si="37"/>
        <v>214393</v>
      </c>
      <c r="H100" s="10">
        <f t="shared" si="37"/>
        <v>239605</v>
      </c>
      <c r="I100" s="10">
        <f t="shared" si="37"/>
        <v>245130</v>
      </c>
      <c r="J100" s="10">
        <f t="shared" si="37"/>
        <v>265151</v>
      </c>
      <c r="K100" s="10">
        <f t="shared" si="37"/>
        <v>285034</v>
      </c>
      <c r="L100" s="10">
        <f t="shared" si="37"/>
        <v>276450</v>
      </c>
      <c r="M100" s="10">
        <f t="shared" si="37"/>
        <v>271218</v>
      </c>
      <c r="N100" s="10">
        <f t="shared" si="37"/>
        <v>294146</v>
      </c>
      <c r="O100" s="10">
        <f t="shared" si="37"/>
        <v>285538</v>
      </c>
      <c r="P100" s="10">
        <f t="shared" si="37"/>
        <v>279657</v>
      </c>
      <c r="Q100" s="10">
        <f t="shared" si="37"/>
        <v>270772</v>
      </c>
      <c r="R100" s="40"/>
    </row>
    <row r="101" spans="1:18" ht="12">
      <c r="A101" s="6" t="s">
        <v>15</v>
      </c>
      <c r="B101" s="3"/>
      <c r="C101" s="35">
        <f aca="true" t="shared" si="38" ref="C101:Q101">C28+C31+C33+C35+C37</f>
        <v>14929</v>
      </c>
      <c r="D101" s="10">
        <f t="shared" si="38"/>
        <v>15712</v>
      </c>
      <c r="E101" s="10">
        <f t="shared" si="38"/>
        <v>16819</v>
      </c>
      <c r="F101" s="10">
        <f t="shared" si="38"/>
        <v>18178</v>
      </c>
      <c r="G101" s="10">
        <f t="shared" si="38"/>
        <v>19616</v>
      </c>
      <c r="H101" s="10">
        <f t="shared" si="38"/>
        <v>21547</v>
      </c>
      <c r="I101" s="10">
        <f t="shared" si="38"/>
        <v>22277</v>
      </c>
      <c r="J101" s="10">
        <f t="shared" si="38"/>
        <v>21836</v>
      </c>
      <c r="K101" s="10">
        <f t="shared" si="38"/>
        <v>24263</v>
      </c>
      <c r="L101" s="10">
        <f t="shared" si="38"/>
        <v>25413</v>
      </c>
      <c r="M101" s="10">
        <f t="shared" si="38"/>
        <v>25971</v>
      </c>
      <c r="N101" s="10">
        <f t="shared" si="38"/>
        <v>26645</v>
      </c>
      <c r="O101" s="10">
        <f t="shared" si="38"/>
        <v>26511</v>
      </c>
      <c r="P101" s="10">
        <f t="shared" si="38"/>
        <v>24788</v>
      </c>
      <c r="Q101" s="10">
        <f t="shared" si="38"/>
        <v>24936</v>
      </c>
      <c r="R101" s="40"/>
    </row>
    <row r="102" spans="1:18" ht="12">
      <c r="A102" s="6" t="s">
        <v>14</v>
      </c>
      <c r="B102" s="3"/>
      <c r="C102" s="35">
        <f aca="true" t="shared" si="39" ref="C102:Q102">C16+C19+C21+C23+C25</f>
        <v>88853</v>
      </c>
      <c r="D102" s="10">
        <f t="shared" si="39"/>
        <v>89083</v>
      </c>
      <c r="E102" s="10">
        <f t="shared" si="39"/>
        <v>88358</v>
      </c>
      <c r="F102" s="10">
        <f t="shared" si="39"/>
        <v>92857</v>
      </c>
      <c r="G102" s="10">
        <f t="shared" si="39"/>
        <v>101330</v>
      </c>
      <c r="H102" s="10">
        <f t="shared" si="39"/>
        <v>110297</v>
      </c>
      <c r="I102" s="10">
        <f t="shared" si="39"/>
        <v>117804</v>
      </c>
      <c r="J102" s="10">
        <f t="shared" si="39"/>
        <v>121998</v>
      </c>
      <c r="K102" s="10">
        <f t="shared" si="39"/>
        <v>134124</v>
      </c>
      <c r="L102" s="10">
        <f t="shared" si="39"/>
        <v>134069</v>
      </c>
      <c r="M102" s="10">
        <f t="shared" si="39"/>
        <v>128771</v>
      </c>
      <c r="N102" s="10">
        <f t="shared" si="39"/>
        <v>142123</v>
      </c>
      <c r="O102" s="10">
        <f t="shared" si="39"/>
        <v>132458</v>
      </c>
      <c r="P102" s="10">
        <f t="shared" si="39"/>
        <v>120161</v>
      </c>
      <c r="Q102" s="10">
        <f t="shared" si="39"/>
        <v>112565</v>
      </c>
      <c r="R102" s="40"/>
    </row>
    <row r="103" spans="1:18" ht="12">
      <c r="A103" s="29" t="s">
        <v>0</v>
      </c>
      <c r="B103" s="15"/>
      <c r="C103" s="29">
        <f aca="true" t="shared" si="40" ref="C103:Q103">C40+C43+C45+C47+C49</f>
        <v>297680</v>
      </c>
      <c r="D103" s="15">
        <f t="shared" si="40"/>
        <v>294854</v>
      </c>
      <c r="E103" s="15">
        <f t="shared" si="40"/>
        <v>300480</v>
      </c>
      <c r="F103" s="15">
        <f t="shared" si="40"/>
        <v>310702</v>
      </c>
      <c r="G103" s="15">
        <f t="shared" si="40"/>
        <v>335339</v>
      </c>
      <c r="H103" s="15">
        <f t="shared" si="40"/>
        <v>371449</v>
      </c>
      <c r="I103" s="15">
        <f t="shared" si="40"/>
        <v>385211</v>
      </c>
      <c r="J103" s="15">
        <f t="shared" si="40"/>
        <v>408985</v>
      </c>
      <c r="K103" s="15">
        <f t="shared" si="40"/>
        <v>443421</v>
      </c>
      <c r="L103" s="15">
        <f t="shared" si="40"/>
        <v>435932</v>
      </c>
      <c r="M103" s="15">
        <f t="shared" si="40"/>
        <v>425960</v>
      </c>
      <c r="N103" s="15">
        <f t="shared" si="40"/>
        <v>462914</v>
      </c>
      <c r="O103" s="15">
        <f t="shared" si="40"/>
        <v>444507</v>
      </c>
      <c r="P103" s="15">
        <f t="shared" si="40"/>
        <v>424606</v>
      </c>
      <c r="Q103" s="15">
        <f t="shared" si="40"/>
        <v>408273</v>
      </c>
      <c r="R103" s="41"/>
    </row>
    <row r="104" spans="1:18" ht="12">
      <c r="A104" s="13"/>
      <c r="B104" s="20"/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42"/>
    </row>
    <row r="105" spans="1:18" ht="12">
      <c r="A105" s="13" t="s">
        <v>29</v>
      </c>
      <c r="B105" s="20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43"/>
    </row>
    <row r="106" spans="1:18" ht="12">
      <c r="A106" s="13"/>
      <c r="B106" s="20"/>
      <c r="C106" s="29">
        <v>2001</v>
      </c>
      <c r="D106" s="15">
        <v>2002</v>
      </c>
      <c r="E106" s="14">
        <v>2003</v>
      </c>
      <c r="F106" s="14">
        <v>2004</v>
      </c>
      <c r="G106" s="14">
        <v>2005</v>
      </c>
      <c r="H106" s="14">
        <v>2006</v>
      </c>
      <c r="I106" s="14">
        <v>2007</v>
      </c>
      <c r="J106" s="14">
        <v>2008</v>
      </c>
      <c r="K106" s="14">
        <v>2009</v>
      </c>
      <c r="L106" s="14">
        <v>2010</v>
      </c>
      <c r="M106" s="14">
        <v>2011</v>
      </c>
      <c r="N106" s="14">
        <v>2012</v>
      </c>
      <c r="O106" s="14">
        <v>2013</v>
      </c>
      <c r="P106" s="14">
        <v>2014</v>
      </c>
      <c r="Q106" s="14">
        <v>2015</v>
      </c>
      <c r="R106" s="12"/>
    </row>
    <row r="107" spans="1:18" ht="12">
      <c r="A107" s="6" t="s">
        <v>13</v>
      </c>
      <c r="B107" s="3"/>
      <c r="C107" s="35">
        <f aca="true" t="shared" si="41" ref="C107:Q107">C14</f>
        <v>508337</v>
      </c>
      <c r="D107" s="10">
        <f t="shared" si="41"/>
        <v>521668</v>
      </c>
      <c r="E107" s="10">
        <f t="shared" si="41"/>
        <v>532558</v>
      </c>
      <c r="F107" s="10">
        <f t="shared" si="41"/>
        <v>531545</v>
      </c>
      <c r="G107" s="10">
        <f t="shared" si="41"/>
        <v>537598</v>
      </c>
      <c r="H107" s="10">
        <f t="shared" si="41"/>
        <v>555943</v>
      </c>
      <c r="I107" s="10">
        <f t="shared" si="41"/>
        <v>541250</v>
      </c>
      <c r="J107" s="10">
        <f t="shared" si="41"/>
        <v>546808</v>
      </c>
      <c r="K107" s="10">
        <f t="shared" si="41"/>
        <v>580389</v>
      </c>
      <c r="L107" s="10">
        <f t="shared" si="41"/>
        <v>565326</v>
      </c>
      <c r="M107" s="10">
        <f t="shared" si="41"/>
        <v>552651</v>
      </c>
      <c r="N107" s="10">
        <f t="shared" si="41"/>
        <v>576607</v>
      </c>
      <c r="O107" s="10">
        <f t="shared" si="41"/>
        <v>569837</v>
      </c>
      <c r="P107" s="10">
        <f t="shared" si="41"/>
        <v>546448</v>
      </c>
      <c r="Q107" s="10">
        <f t="shared" si="41"/>
        <v>519167</v>
      </c>
      <c r="R107" s="40"/>
    </row>
    <row r="108" spans="1:18" ht="12">
      <c r="A108" s="6" t="s">
        <v>15</v>
      </c>
      <c r="B108" s="3"/>
      <c r="C108" s="35">
        <f aca="true" t="shared" si="42" ref="C108:Q108">C38</f>
        <v>84368</v>
      </c>
      <c r="D108" s="10">
        <f t="shared" si="42"/>
        <v>91038</v>
      </c>
      <c r="E108" s="10">
        <f t="shared" si="42"/>
        <v>96835</v>
      </c>
      <c r="F108" s="10">
        <f t="shared" si="42"/>
        <v>99030</v>
      </c>
      <c r="G108" s="10">
        <f t="shared" si="42"/>
        <v>101280</v>
      </c>
      <c r="H108" s="10">
        <f t="shared" si="42"/>
        <v>105013</v>
      </c>
      <c r="I108" s="10">
        <f t="shared" si="42"/>
        <v>104347</v>
      </c>
      <c r="J108" s="10">
        <f t="shared" si="42"/>
        <v>100003</v>
      </c>
      <c r="K108" s="10">
        <f t="shared" si="42"/>
        <v>105219</v>
      </c>
      <c r="L108" s="10">
        <f t="shared" si="42"/>
        <v>109685</v>
      </c>
      <c r="M108" s="10">
        <f t="shared" si="42"/>
        <v>110070</v>
      </c>
      <c r="N108" s="10">
        <f t="shared" si="42"/>
        <v>113392</v>
      </c>
      <c r="O108" s="10">
        <f t="shared" si="42"/>
        <v>113915</v>
      </c>
      <c r="P108" s="10">
        <f t="shared" si="42"/>
        <v>107400</v>
      </c>
      <c r="Q108" s="10">
        <f t="shared" si="42"/>
        <v>96157</v>
      </c>
      <c r="R108" s="40"/>
    </row>
    <row r="109" spans="1:18" ht="12">
      <c r="A109" s="6" t="s">
        <v>14</v>
      </c>
      <c r="B109" s="3"/>
      <c r="C109" s="35">
        <f aca="true" t="shared" si="43" ref="C109:Q109">C26</f>
        <v>327784</v>
      </c>
      <c r="D109" s="10">
        <f t="shared" si="43"/>
        <v>338621</v>
      </c>
      <c r="E109" s="10">
        <f t="shared" si="43"/>
        <v>347515</v>
      </c>
      <c r="F109" s="10">
        <f t="shared" si="43"/>
        <v>356978</v>
      </c>
      <c r="G109" s="10">
        <f t="shared" si="43"/>
        <v>368011</v>
      </c>
      <c r="H109" s="10">
        <f t="shared" si="43"/>
        <v>375238</v>
      </c>
      <c r="I109" s="10">
        <f t="shared" si="43"/>
        <v>373644</v>
      </c>
      <c r="J109" s="10">
        <f t="shared" si="43"/>
        <v>365337</v>
      </c>
      <c r="K109" s="10">
        <f t="shared" si="43"/>
        <v>381022</v>
      </c>
      <c r="L109" s="10">
        <f t="shared" si="43"/>
        <v>375061</v>
      </c>
      <c r="M109" s="10">
        <f t="shared" si="43"/>
        <v>364874</v>
      </c>
      <c r="N109" s="10">
        <f t="shared" si="43"/>
        <v>378013</v>
      </c>
      <c r="O109" s="10">
        <f t="shared" si="43"/>
        <v>367155</v>
      </c>
      <c r="P109" s="10">
        <f t="shared" si="43"/>
        <v>342382</v>
      </c>
      <c r="Q109" s="10">
        <f t="shared" si="43"/>
        <v>305314</v>
      </c>
      <c r="R109" s="40"/>
    </row>
    <row r="110" spans="1:18" ht="12">
      <c r="A110" s="29" t="s">
        <v>0</v>
      </c>
      <c r="B110" s="15"/>
      <c r="C110" s="29">
        <f aca="true" t="shared" si="44" ref="C110:Q110">C50</f>
        <v>920489</v>
      </c>
      <c r="D110" s="15">
        <f t="shared" si="44"/>
        <v>943764</v>
      </c>
      <c r="E110" s="15">
        <f t="shared" si="44"/>
        <v>976908</v>
      </c>
      <c r="F110" s="15">
        <f t="shared" si="44"/>
        <v>987553</v>
      </c>
      <c r="G110" s="15">
        <f t="shared" si="44"/>
        <v>1006889</v>
      </c>
      <c r="H110" s="15">
        <f t="shared" si="44"/>
        <v>1036194</v>
      </c>
      <c r="I110" s="15">
        <f t="shared" si="44"/>
        <v>1019241</v>
      </c>
      <c r="J110" s="15">
        <f t="shared" si="44"/>
        <v>1012148</v>
      </c>
      <c r="K110" s="15">
        <f t="shared" si="44"/>
        <v>1066630</v>
      </c>
      <c r="L110" s="15">
        <f t="shared" si="44"/>
        <v>1050072</v>
      </c>
      <c r="M110" s="15">
        <f t="shared" si="44"/>
        <v>1027595</v>
      </c>
      <c r="N110" s="15">
        <f t="shared" si="44"/>
        <v>1068012</v>
      </c>
      <c r="O110" s="15">
        <f t="shared" si="44"/>
        <v>1050907</v>
      </c>
      <c r="P110" s="15">
        <f t="shared" si="44"/>
        <v>996230</v>
      </c>
      <c r="Q110" s="15">
        <f t="shared" si="44"/>
        <v>920638</v>
      </c>
      <c r="R110" s="41"/>
    </row>
    <row r="111" spans="1:18" ht="12">
      <c r="A111" s="13"/>
      <c r="B111" s="20"/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42"/>
    </row>
    <row r="112" spans="1:18" ht="12">
      <c r="A112" s="13" t="s">
        <v>1</v>
      </c>
      <c r="B112" s="20"/>
      <c r="C112" s="1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43"/>
    </row>
    <row r="113" spans="1:18" ht="12">
      <c r="A113" s="13"/>
      <c r="B113" s="20"/>
      <c r="C113" s="29">
        <v>2001</v>
      </c>
      <c r="D113" s="15">
        <v>2002</v>
      </c>
      <c r="E113" s="14">
        <v>2003</v>
      </c>
      <c r="F113" s="14">
        <v>2004</v>
      </c>
      <c r="G113" s="14">
        <v>2005</v>
      </c>
      <c r="H113" s="14">
        <v>2006</v>
      </c>
      <c r="I113" s="14">
        <v>2007</v>
      </c>
      <c r="J113" s="14">
        <v>2008</v>
      </c>
      <c r="K113" s="14">
        <v>2009</v>
      </c>
      <c r="L113" s="14">
        <v>2010</v>
      </c>
      <c r="M113" s="14">
        <v>2011</v>
      </c>
      <c r="N113" s="14">
        <v>2012</v>
      </c>
      <c r="O113" s="14">
        <v>2013</v>
      </c>
      <c r="P113" s="14">
        <v>2014</v>
      </c>
      <c r="Q113" s="14">
        <v>2015</v>
      </c>
      <c r="R113" s="12"/>
    </row>
    <row r="114" spans="1:18" ht="12">
      <c r="A114" s="6" t="s">
        <v>13</v>
      </c>
      <c r="B114" s="3"/>
      <c r="C114" s="35">
        <f aca="true" t="shared" si="45" ref="C114:Q114">C3</f>
        <v>111402</v>
      </c>
      <c r="D114" s="10">
        <f t="shared" si="45"/>
        <v>124278</v>
      </c>
      <c r="E114" s="10">
        <f t="shared" si="45"/>
        <v>138876</v>
      </c>
      <c r="F114" s="10">
        <f t="shared" si="45"/>
        <v>150886</v>
      </c>
      <c r="G114" s="10">
        <f t="shared" si="45"/>
        <v>146747</v>
      </c>
      <c r="H114" s="10">
        <f t="shared" si="45"/>
        <v>139909</v>
      </c>
      <c r="I114" s="10">
        <f t="shared" si="45"/>
        <v>124150</v>
      </c>
      <c r="J114" s="10">
        <f t="shared" si="45"/>
        <v>116878</v>
      </c>
      <c r="K114" s="10">
        <f t="shared" si="45"/>
        <v>131432</v>
      </c>
      <c r="L114" s="10">
        <f t="shared" si="45"/>
        <v>127332</v>
      </c>
      <c r="M114" s="10">
        <f t="shared" si="45"/>
        <v>124976</v>
      </c>
      <c r="N114" s="10">
        <f t="shared" si="45"/>
        <v>128693</v>
      </c>
      <c r="O114" s="10">
        <f t="shared" si="45"/>
        <v>141050</v>
      </c>
      <c r="P114" s="10">
        <f t="shared" si="45"/>
        <v>134902</v>
      </c>
      <c r="Q114" s="10">
        <f t="shared" si="45"/>
        <v>127910</v>
      </c>
      <c r="R114" s="40"/>
    </row>
    <row r="115" spans="1:18" ht="12">
      <c r="A115" s="6" t="s">
        <v>15</v>
      </c>
      <c r="B115" s="3"/>
      <c r="C115" s="35">
        <f aca="true" t="shared" si="46" ref="C115:Q115">C27</f>
        <v>44941</v>
      </c>
      <c r="D115" s="10">
        <f t="shared" si="46"/>
        <v>50892</v>
      </c>
      <c r="E115" s="10">
        <f t="shared" si="46"/>
        <v>56286</v>
      </c>
      <c r="F115" s="10">
        <f t="shared" si="46"/>
        <v>58445</v>
      </c>
      <c r="G115" s="10">
        <f t="shared" si="46"/>
        <v>60385</v>
      </c>
      <c r="H115" s="10">
        <f t="shared" si="46"/>
        <v>62114</v>
      </c>
      <c r="I115" s="10">
        <f t="shared" si="46"/>
        <v>60788</v>
      </c>
      <c r="J115" s="10">
        <f t="shared" si="46"/>
        <v>58238</v>
      </c>
      <c r="K115" s="10">
        <f t="shared" si="46"/>
        <v>61340</v>
      </c>
      <c r="L115" s="10">
        <f t="shared" si="46"/>
        <v>65013</v>
      </c>
      <c r="M115" s="10">
        <f t="shared" si="46"/>
        <v>65671</v>
      </c>
      <c r="N115" s="10">
        <f t="shared" si="46"/>
        <v>68183</v>
      </c>
      <c r="O115" s="10">
        <f t="shared" si="46"/>
        <v>70213</v>
      </c>
      <c r="P115" s="10">
        <f t="shared" si="46"/>
        <v>66377</v>
      </c>
      <c r="Q115" s="10">
        <f t="shared" si="46"/>
        <v>56550</v>
      </c>
      <c r="R115" s="40"/>
    </row>
    <row r="116" spans="1:18" ht="12">
      <c r="A116" s="6" t="s">
        <v>14</v>
      </c>
      <c r="B116" s="3"/>
      <c r="C116" s="35">
        <f aca="true" t="shared" si="47" ref="C116:Q116">C15</f>
        <v>140773</v>
      </c>
      <c r="D116" s="10">
        <f t="shared" si="47"/>
        <v>150431</v>
      </c>
      <c r="E116" s="10">
        <f t="shared" si="47"/>
        <v>165169</v>
      </c>
      <c r="F116" s="10">
        <f t="shared" si="47"/>
        <v>174282</v>
      </c>
      <c r="G116" s="10">
        <f t="shared" si="47"/>
        <v>177940</v>
      </c>
      <c r="H116" s="10">
        <f t="shared" si="47"/>
        <v>173897</v>
      </c>
      <c r="I116" s="10">
        <f t="shared" si="47"/>
        <v>165625</v>
      </c>
      <c r="J116" s="10">
        <f t="shared" si="47"/>
        <v>156455</v>
      </c>
      <c r="K116" s="10">
        <f t="shared" si="47"/>
        <v>160419</v>
      </c>
      <c r="L116" s="10">
        <f t="shared" si="47"/>
        <v>157645</v>
      </c>
      <c r="M116" s="10">
        <f t="shared" si="47"/>
        <v>155873</v>
      </c>
      <c r="N116" s="10">
        <f t="shared" si="47"/>
        <v>156688</v>
      </c>
      <c r="O116" s="10">
        <f t="shared" si="47"/>
        <v>161742</v>
      </c>
      <c r="P116" s="10">
        <f t="shared" si="47"/>
        <v>153818</v>
      </c>
      <c r="Q116" s="10">
        <f t="shared" si="47"/>
        <v>131452</v>
      </c>
      <c r="R116" s="40"/>
    </row>
    <row r="117" spans="1:18" ht="12">
      <c r="A117" s="29" t="s">
        <v>0</v>
      </c>
      <c r="B117" s="15"/>
      <c r="C117" s="29">
        <f aca="true" t="shared" si="48" ref="C117:Q117">SUM(C114:C116)</f>
        <v>297116</v>
      </c>
      <c r="D117" s="15">
        <f t="shared" si="48"/>
        <v>325601</v>
      </c>
      <c r="E117" s="15">
        <f t="shared" si="48"/>
        <v>360331</v>
      </c>
      <c r="F117" s="15">
        <f t="shared" si="48"/>
        <v>383613</v>
      </c>
      <c r="G117" s="15">
        <f t="shared" si="48"/>
        <v>385072</v>
      </c>
      <c r="H117" s="15">
        <f t="shared" si="48"/>
        <v>375920</v>
      </c>
      <c r="I117" s="15">
        <f t="shared" si="48"/>
        <v>350563</v>
      </c>
      <c r="J117" s="15">
        <f t="shared" si="48"/>
        <v>331571</v>
      </c>
      <c r="K117" s="15">
        <f t="shared" si="48"/>
        <v>353191</v>
      </c>
      <c r="L117" s="15">
        <f t="shared" si="48"/>
        <v>349990</v>
      </c>
      <c r="M117" s="15">
        <f t="shared" si="48"/>
        <v>346520</v>
      </c>
      <c r="N117" s="15">
        <f t="shared" si="48"/>
        <v>353564</v>
      </c>
      <c r="O117" s="15">
        <f t="shared" si="48"/>
        <v>373005</v>
      </c>
      <c r="P117" s="15">
        <f t="shared" si="48"/>
        <v>355097</v>
      </c>
      <c r="Q117" s="15">
        <f t="shared" si="48"/>
        <v>315912</v>
      </c>
      <c r="R117" s="41"/>
    </row>
    <row r="118" spans="1:18" ht="12">
      <c r="A118" s="13"/>
      <c r="B118" s="20"/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42"/>
    </row>
    <row r="119" spans="1:18" ht="12">
      <c r="A119" s="13" t="s">
        <v>5</v>
      </c>
      <c r="B119" s="20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43"/>
    </row>
    <row r="120" spans="1:18" ht="12">
      <c r="A120" s="13"/>
      <c r="B120" s="20"/>
      <c r="C120" s="29">
        <v>2001</v>
      </c>
      <c r="D120" s="15">
        <v>2002</v>
      </c>
      <c r="E120" s="14">
        <v>2003</v>
      </c>
      <c r="F120" s="14">
        <v>2004</v>
      </c>
      <c r="G120" s="14">
        <v>2005</v>
      </c>
      <c r="H120" s="14">
        <v>2006</v>
      </c>
      <c r="I120" s="14">
        <v>2007</v>
      </c>
      <c r="J120" s="14">
        <v>2008</v>
      </c>
      <c r="K120" s="14">
        <v>2009</v>
      </c>
      <c r="L120" s="14">
        <v>2010</v>
      </c>
      <c r="M120" s="14">
        <v>2011</v>
      </c>
      <c r="N120" s="14">
        <v>2012</v>
      </c>
      <c r="O120" s="14">
        <v>2013</v>
      </c>
      <c r="P120" s="14">
        <v>2014</v>
      </c>
      <c r="Q120" s="14">
        <v>2015</v>
      </c>
      <c r="R120" s="12"/>
    </row>
    <row r="121" spans="1:18" ht="12">
      <c r="A121" s="6" t="s">
        <v>13</v>
      </c>
      <c r="B121" s="3"/>
      <c r="C121" s="35">
        <f aca="true" t="shared" si="49" ref="C121:Q121">C7</f>
        <v>100783</v>
      </c>
      <c r="D121" s="10">
        <f t="shared" si="49"/>
        <v>84677</v>
      </c>
      <c r="E121" s="10">
        <f t="shared" si="49"/>
        <v>66090</v>
      </c>
      <c r="F121" s="10">
        <f t="shared" si="49"/>
        <v>58526</v>
      </c>
      <c r="G121" s="10">
        <f t="shared" si="49"/>
        <v>59591</v>
      </c>
      <c r="H121" s="10">
        <f t="shared" si="49"/>
        <v>73346</v>
      </c>
      <c r="I121" s="10">
        <f t="shared" si="49"/>
        <v>71384</v>
      </c>
      <c r="J121" s="10">
        <f t="shared" si="49"/>
        <v>87759</v>
      </c>
      <c r="K121" s="10">
        <f t="shared" si="49"/>
        <v>92281</v>
      </c>
      <c r="L121" s="10">
        <f t="shared" si="49"/>
        <v>76668</v>
      </c>
      <c r="M121" s="10">
        <f t="shared" si="49"/>
        <v>63801</v>
      </c>
      <c r="N121" s="10">
        <f t="shared" si="49"/>
        <v>87827</v>
      </c>
      <c r="O121" s="10">
        <f t="shared" si="49"/>
        <v>76677</v>
      </c>
      <c r="P121" s="10">
        <f t="shared" si="49"/>
        <v>58882</v>
      </c>
      <c r="Q121" s="10">
        <f t="shared" si="49"/>
        <v>55700</v>
      </c>
      <c r="R121" s="40"/>
    </row>
    <row r="122" spans="1:18" ht="12">
      <c r="A122" s="6" t="s">
        <v>15</v>
      </c>
      <c r="B122" s="3"/>
      <c r="C122" s="35">
        <f aca="true" t="shared" si="50" ref="C122:Q122">C31</f>
        <v>4646</v>
      </c>
      <c r="D122" s="10">
        <f t="shared" si="50"/>
        <v>3940</v>
      </c>
      <c r="E122" s="10">
        <f t="shared" si="50"/>
        <v>3516</v>
      </c>
      <c r="F122" s="10">
        <f t="shared" si="50"/>
        <v>3680</v>
      </c>
      <c r="G122" s="10">
        <f t="shared" si="50"/>
        <v>3969</v>
      </c>
      <c r="H122" s="10">
        <f t="shared" si="50"/>
        <v>4564</v>
      </c>
      <c r="I122" s="10">
        <f t="shared" si="50"/>
        <v>4573</v>
      </c>
      <c r="J122" s="10">
        <f t="shared" si="50"/>
        <v>4482</v>
      </c>
      <c r="K122" s="10">
        <f t="shared" si="50"/>
        <v>5690</v>
      </c>
      <c r="L122" s="10">
        <f t="shared" si="50"/>
        <v>6021</v>
      </c>
      <c r="M122" s="10">
        <f t="shared" si="50"/>
        <v>5632</v>
      </c>
      <c r="N122" s="10">
        <f t="shared" si="50"/>
        <v>6323</v>
      </c>
      <c r="O122" s="10">
        <f t="shared" si="50"/>
        <v>5828</v>
      </c>
      <c r="P122" s="10">
        <f t="shared" si="50"/>
        <v>4366</v>
      </c>
      <c r="Q122" s="10">
        <f t="shared" si="50"/>
        <v>5724</v>
      </c>
      <c r="R122" s="40"/>
    </row>
    <row r="123" spans="1:18" ht="12">
      <c r="A123" s="6" t="s">
        <v>14</v>
      </c>
      <c r="B123" s="3"/>
      <c r="C123" s="35">
        <f aca="true" t="shared" si="51" ref="C123:Q123">C19</f>
        <v>44281</v>
      </c>
      <c r="D123" s="10">
        <f t="shared" si="51"/>
        <v>39000</v>
      </c>
      <c r="E123" s="10">
        <f t="shared" si="51"/>
        <v>32040</v>
      </c>
      <c r="F123" s="10">
        <f t="shared" si="51"/>
        <v>31025</v>
      </c>
      <c r="G123" s="10">
        <f t="shared" si="51"/>
        <v>33455</v>
      </c>
      <c r="H123" s="10">
        <f t="shared" si="51"/>
        <v>35888</v>
      </c>
      <c r="I123" s="10">
        <f t="shared" si="51"/>
        <v>39863</v>
      </c>
      <c r="J123" s="10">
        <f t="shared" si="51"/>
        <v>43392</v>
      </c>
      <c r="K123" s="10">
        <f t="shared" si="51"/>
        <v>48939</v>
      </c>
      <c r="L123" s="10">
        <f t="shared" si="51"/>
        <v>46750</v>
      </c>
      <c r="M123" s="10">
        <f t="shared" si="51"/>
        <v>38067</v>
      </c>
      <c r="N123" s="10">
        <f t="shared" si="51"/>
        <v>53012</v>
      </c>
      <c r="O123" s="10">
        <f t="shared" si="51"/>
        <v>44607</v>
      </c>
      <c r="P123" s="10">
        <f t="shared" si="51"/>
        <v>32517</v>
      </c>
      <c r="Q123" s="10">
        <f t="shared" si="51"/>
        <v>30704</v>
      </c>
      <c r="R123" s="40"/>
    </row>
    <row r="124" spans="1:18" ht="12">
      <c r="A124" s="29" t="s">
        <v>0</v>
      </c>
      <c r="B124" s="15"/>
      <c r="C124" s="29">
        <f aca="true" t="shared" si="52" ref="C124:Q124">SUM(C121:C123)</f>
        <v>149710</v>
      </c>
      <c r="D124" s="15">
        <f t="shared" si="52"/>
        <v>127617</v>
      </c>
      <c r="E124" s="15">
        <f t="shared" si="52"/>
        <v>101646</v>
      </c>
      <c r="F124" s="15">
        <f t="shared" si="52"/>
        <v>93231</v>
      </c>
      <c r="G124" s="15">
        <f t="shared" si="52"/>
        <v>97015</v>
      </c>
      <c r="H124" s="15">
        <f t="shared" si="52"/>
        <v>113798</v>
      </c>
      <c r="I124" s="15">
        <f t="shared" si="52"/>
        <v>115820</v>
      </c>
      <c r="J124" s="15">
        <f t="shared" si="52"/>
        <v>135633</v>
      </c>
      <c r="K124" s="15">
        <f t="shared" si="52"/>
        <v>146910</v>
      </c>
      <c r="L124" s="15">
        <f t="shared" si="52"/>
        <v>129439</v>
      </c>
      <c r="M124" s="15">
        <f t="shared" si="52"/>
        <v>107500</v>
      </c>
      <c r="N124" s="15">
        <f t="shared" si="52"/>
        <v>147162</v>
      </c>
      <c r="O124" s="15">
        <f t="shared" si="52"/>
        <v>127112</v>
      </c>
      <c r="P124" s="15">
        <f t="shared" si="52"/>
        <v>95765</v>
      </c>
      <c r="Q124" s="15">
        <f t="shared" si="52"/>
        <v>92128</v>
      </c>
      <c r="R124" s="41"/>
    </row>
    <row r="125" spans="1:18" ht="12">
      <c r="A125" s="13"/>
      <c r="B125" s="20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42"/>
    </row>
    <row r="126" spans="1:18" ht="12">
      <c r="A126" s="13" t="s">
        <v>30</v>
      </c>
      <c r="B126" s="20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43"/>
    </row>
    <row r="127" spans="1:18" ht="12">
      <c r="A127" s="13"/>
      <c r="B127" s="20"/>
      <c r="C127" s="29">
        <v>2001</v>
      </c>
      <c r="D127" s="15">
        <v>2002</v>
      </c>
      <c r="E127" s="14">
        <v>2003</v>
      </c>
      <c r="F127" s="14">
        <v>2004</v>
      </c>
      <c r="G127" s="14">
        <v>2005</v>
      </c>
      <c r="H127" s="14">
        <v>2006</v>
      </c>
      <c r="I127" s="14">
        <v>2007</v>
      </c>
      <c r="J127" s="14">
        <v>2008</v>
      </c>
      <c r="K127" s="14">
        <v>2009</v>
      </c>
      <c r="L127" s="14">
        <v>2010</v>
      </c>
      <c r="M127" s="14">
        <v>2011</v>
      </c>
      <c r="N127" s="14">
        <v>2012</v>
      </c>
      <c r="O127" s="14">
        <v>2013</v>
      </c>
      <c r="P127" s="14">
        <v>2014</v>
      </c>
      <c r="Q127" s="14">
        <v>2015</v>
      </c>
      <c r="R127" s="12"/>
    </row>
    <row r="128" spans="1:18" ht="12">
      <c r="A128" s="6" t="s">
        <v>13</v>
      </c>
      <c r="B128" s="3"/>
      <c r="C128" s="35">
        <f aca="true" t="shared" si="53" ref="C128:Q128">C107-C121</f>
        <v>407554</v>
      </c>
      <c r="D128" s="10">
        <f t="shared" si="53"/>
        <v>436991</v>
      </c>
      <c r="E128" s="10">
        <f t="shared" si="53"/>
        <v>466468</v>
      </c>
      <c r="F128" s="10">
        <f t="shared" si="53"/>
        <v>473019</v>
      </c>
      <c r="G128" s="10">
        <f t="shared" si="53"/>
        <v>478007</v>
      </c>
      <c r="H128" s="10">
        <f t="shared" si="53"/>
        <v>482597</v>
      </c>
      <c r="I128" s="10">
        <f t="shared" si="53"/>
        <v>469866</v>
      </c>
      <c r="J128" s="10">
        <f t="shared" si="53"/>
        <v>459049</v>
      </c>
      <c r="K128" s="10">
        <f t="shared" si="53"/>
        <v>488108</v>
      </c>
      <c r="L128" s="10">
        <f t="shared" si="53"/>
        <v>488658</v>
      </c>
      <c r="M128" s="10">
        <f t="shared" si="53"/>
        <v>488850</v>
      </c>
      <c r="N128" s="10">
        <f t="shared" si="53"/>
        <v>488780</v>
      </c>
      <c r="O128" s="10">
        <f t="shared" si="53"/>
        <v>493160</v>
      </c>
      <c r="P128" s="10">
        <f t="shared" si="53"/>
        <v>487566</v>
      </c>
      <c r="Q128" s="10">
        <f t="shared" si="53"/>
        <v>463467</v>
      </c>
      <c r="R128" s="40"/>
    </row>
    <row r="129" spans="1:18" ht="12">
      <c r="A129" s="6" t="s">
        <v>15</v>
      </c>
      <c r="B129" s="3"/>
      <c r="C129" s="35">
        <f aca="true" t="shared" si="54" ref="C129:Q129">C108-C122</f>
        <v>79722</v>
      </c>
      <c r="D129" s="10">
        <f t="shared" si="54"/>
        <v>87098</v>
      </c>
      <c r="E129" s="10">
        <f t="shared" si="54"/>
        <v>93319</v>
      </c>
      <c r="F129" s="10">
        <f t="shared" si="54"/>
        <v>95350</v>
      </c>
      <c r="G129" s="10">
        <f t="shared" si="54"/>
        <v>97311</v>
      </c>
      <c r="H129" s="10">
        <f t="shared" si="54"/>
        <v>100449</v>
      </c>
      <c r="I129" s="10">
        <f t="shared" si="54"/>
        <v>99774</v>
      </c>
      <c r="J129" s="10">
        <f t="shared" si="54"/>
        <v>95521</v>
      </c>
      <c r="K129" s="10">
        <f t="shared" si="54"/>
        <v>99529</v>
      </c>
      <c r="L129" s="10">
        <f t="shared" si="54"/>
        <v>103664</v>
      </c>
      <c r="M129" s="10">
        <f t="shared" si="54"/>
        <v>104438</v>
      </c>
      <c r="N129" s="10">
        <f t="shared" si="54"/>
        <v>107069</v>
      </c>
      <c r="O129" s="10">
        <f t="shared" si="54"/>
        <v>108087</v>
      </c>
      <c r="P129" s="10">
        <f t="shared" si="54"/>
        <v>103034</v>
      </c>
      <c r="Q129" s="10">
        <f t="shared" si="54"/>
        <v>90433</v>
      </c>
      <c r="R129" s="40"/>
    </row>
    <row r="130" spans="1:18" ht="12">
      <c r="A130" s="6" t="s">
        <v>14</v>
      </c>
      <c r="B130" s="3"/>
      <c r="C130" s="35">
        <f aca="true" t="shared" si="55" ref="C130:Q130">C109-C123</f>
        <v>283503</v>
      </c>
      <c r="D130" s="10">
        <f t="shared" si="55"/>
        <v>299621</v>
      </c>
      <c r="E130" s="10">
        <f t="shared" si="55"/>
        <v>315475</v>
      </c>
      <c r="F130" s="10">
        <f t="shared" si="55"/>
        <v>325953</v>
      </c>
      <c r="G130" s="10">
        <f t="shared" si="55"/>
        <v>334556</v>
      </c>
      <c r="H130" s="10">
        <f t="shared" si="55"/>
        <v>339350</v>
      </c>
      <c r="I130" s="10">
        <f t="shared" si="55"/>
        <v>333781</v>
      </c>
      <c r="J130" s="10">
        <f t="shared" si="55"/>
        <v>321945</v>
      </c>
      <c r="K130" s="10">
        <f t="shared" si="55"/>
        <v>332083</v>
      </c>
      <c r="L130" s="10">
        <f t="shared" si="55"/>
        <v>328311</v>
      </c>
      <c r="M130" s="10">
        <f t="shared" si="55"/>
        <v>326807</v>
      </c>
      <c r="N130" s="10">
        <f t="shared" si="55"/>
        <v>325001</v>
      </c>
      <c r="O130" s="10">
        <f t="shared" si="55"/>
        <v>322548</v>
      </c>
      <c r="P130" s="10">
        <f t="shared" si="55"/>
        <v>309865</v>
      </c>
      <c r="Q130" s="10">
        <f t="shared" si="55"/>
        <v>274610</v>
      </c>
      <c r="R130" s="40"/>
    </row>
    <row r="131" spans="1:18" s="7" customFormat="1" ht="12">
      <c r="A131" s="29" t="s">
        <v>0</v>
      </c>
      <c r="B131" s="15"/>
      <c r="C131" s="29">
        <f aca="true" t="shared" si="56" ref="C131:Q131">C110-C124</f>
        <v>770779</v>
      </c>
      <c r="D131" s="15">
        <f t="shared" si="56"/>
        <v>816147</v>
      </c>
      <c r="E131" s="15">
        <f t="shared" si="56"/>
        <v>875262</v>
      </c>
      <c r="F131" s="15">
        <f t="shared" si="56"/>
        <v>894322</v>
      </c>
      <c r="G131" s="15">
        <f t="shared" si="56"/>
        <v>909874</v>
      </c>
      <c r="H131" s="15">
        <f t="shared" si="56"/>
        <v>922396</v>
      </c>
      <c r="I131" s="15">
        <f t="shared" si="56"/>
        <v>903421</v>
      </c>
      <c r="J131" s="15">
        <f t="shared" si="56"/>
        <v>876515</v>
      </c>
      <c r="K131" s="15">
        <f t="shared" si="56"/>
        <v>919720</v>
      </c>
      <c r="L131" s="15">
        <f t="shared" si="56"/>
        <v>920633</v>
      </c>
      <c r="M131" s="15">
        <f t="shared" si="56"/>
        <v>920095</v>
      </c>
      <c r="N131" s="15">
        <f t="shared" si="56"/>
        <v>920850</v>
      </c>
      <c r="O131" s="15">
        <f t="shared" si="56"/>
        <v>923795</v>
      </c>
      <c r="P131" s="15">
        <f t="shared" si="56"/>
        <v>900465</v>
      </c>
      <c r="Q131" s="15">
        <f t="shared" si="56"/>
        <v>828510</v>
      </c>
      <c r="R131" s="41"/>
    </row>
    <row r="132" spans="1:18" ht="12">
      <c r="A132" s="13"/>
      <c r="B132" s="20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42"/>
    </row>
    <row r="133" spans="1:18" ht="12">
      <c r="A133" s="13" t="s">
        <v>16</v>
      </c>
      <c r="B133" s="20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43"/>
    </row>
    <row r="134" spans="1:18" ht="12">
      <c r="A134" s="13"/>
      <c r="B134" s="20"/>
      <c r="C134" s="29">
        <v>2001</v>
      </c>
      <c r="D134" s="15">
        <v>2002</v>
      </c>
      <c r="E134" s="14">
        <v>2003</v>
      </c>
      <c r="F134" s="14">
        <v>2004</v>
      </c>
      <c r="G134" s="14">
        <v>2005</v>
      </c>
      <c r="H134" s="14">
        <v>2006</v>
      </c>
      <c r="I134" s="14">
        <v>2007</v>
      </c>
      <c r="J134" s="14">
        <v>2008</v>
      </c>
      <c r="K134" s="14">
        <v>2009</v>
      </c>
      <c r="L134" s="14">
        <v>2010</v>
      </c>
      <c r="M134" s="14">
        <v>2011</v>
      </c>
      <c r="N134" s="14">
        <v>2012</v>
      </c>
      <c r="O134" s="14">
        <v>2013</v>
      </c>
      <c r="P134" s="14">
        <v>2014</v>
      </c>
      <c r="Q134" s="14">
        <v>2015</v>
      </c>
      <c r="R134" s="12"/>
    </row>
    <row r="135" spans="1:18" ht="12">
      <c r="A135" s="6" t="s">
        <v>13</v>
      </c>
      <c r="B135" s="3"/>
      <c r="C135" s="35">
        <f aca="true" t="shared" si="57" ref="C135:Q135">C8</f>
        <v>71141</v>
      </c>
      <c r="D135" s="10">
        <f t="shared" si="57"/>
        <v>70284</v>
      </c>
      <c r="E135" s="10">
        <f t="shared" si="57"/>
        <v>73046</v>
      </c>
      <c r="F135" s="10">
        <f t="shared" si="57"/>
        <v>73431</v>
      </c>
      <c r="G135" s="10">
        <f t="shared" si="57"/>
        <v>73612</v>
      </c>
      <c r="H135" s="10">
        <f t="shared" si="57"/>
        <v>76523</v>
      </c>
      <c r="I135" s="10">
        <f t="shared" si="57"/>
        <v>77647</v>
      </c>
      <c r="J135" s="10">
        <f t="shared" si="57"/>
        <v>78733</v>
      </c>
      <c r="K135" s="10">
        <f t="shared" si="57"/>
        <v>81449</v>
      </c>
      <c r="L135" s="10">
        <f t="shared" si="57"/>
        <v>82467</v>
      </c>
      <c r="M135" s="10">
        <f t="shared" si="57"/>
        <v>81207</v>
      </c>
      <c r="N135" s="10">
        <f t="shared" si="57"/>
        <v>79193</v>
      </c>
      <c r="O135" s="10">
        <f t="shared" si="57"/>
        <v>77157</v>
      </c>
      <c r="P135" s="10">
        <f t="shared" si="57"/>
        <v>73506</v>
      </c>
      <c r="Q135" s="10">
        <f t="shared" si="57"/>
        <v>70465</v>
      </c>
      <c r="R135" s="40"/>
    </row>
    <row r="136" spans="1:18" ht="12">
      <c r="A136" s="6" t="s">
        <v>15</v>
      </c>
      <c r="B136" s="3"/>
      <c r="C136" s="35">
        <f aca="true" t="shared" si="58" ref="C136:Q136">C32</f>
        <v>4989</v>
      </c>
      <c r="D136" s="10">
        <f t="shared" si="58"/>
        <v>4604</v>
      </c>
      <c r="E136" s="10">
        <f t="shared" si="58"/>
        <v>4632</v>
      </c>
      <c r="F136" s="10">
        <f t="shared" si="58"/>
        <v>4519</v>
      </c>
      <c r="G136" s="10">
        <f t="shared" si="58"/>
        <v>4309</v>
      </c>
      <c r="H136" s="10">
        <f t="shared" si="58"/>
        <v>4521</v>
      </c>
      <c r="I136" s="10">
        <f t="shared" si="58"/>
        <v>4476</v>
      </c>
      <c r="J136" s="10">
        <f t="shared" si="58"/>
        <v>4344</v>
      </c>
      <c r="K136" s="10">
        <f t="shared" si="58"/>
        <v>4440</v>
      </c>
      <c r="L136" s="10">
        <f t="shared" si="58"/>
        <v>4310</v>
      </c>
      <c r="M136" s="10">
        <f t="shared" si="58"/>
        <v>4080</v>
      </c>
      <c r="N136" s="10">
        <f t="shared" si="58"/>
        <v>3782</v>
      </c>
      <c r="O136" s="10">
        <f t="shared" si="58"/>
        <v>3480</v>
      </c>
      <c r="P136" s="10">
        <f t="shared" si="58"/>
        <v>3210</v>
      </c>
      <c r="Q136" s="10">
        <f t="shared" si="58"/>
        <v>2773</v>
      </c>
      <c r="R136" s="40"/>
    </row>
    <row r="137" spans="1:18" ht="12">
      <c r="A137" s="6" t="s">
        <v>14</v>
      </c>
      <c r="B137" s="3"/>
      <c r="C137" s="35">
        <f aca="true" t="shared" si="59" ref="C137:Q137">C20</f>
        <v>31217</v>
      </c>
      <c r="D137" s="10">
        <f t="shared" si="59"/>
        <v>30687</v>
      </c>
      <c r="E137" s="10">
        <f t="shared" si="59"/>
        <v>31457</v>
      </c>
      <c r="F137" s="10">
        <f t="shared" si="59"/>
        <v>31171</v>
      </c>
      <c r="G137" s="10">
        <f t="shared" si="59"/>
        <v>30720</v>
      </c>
      <c r="H137" s="10">
        <f t="shared" si="59"/>
        <v>31527</v>
      </c>
      <c r="I137" s="10">
        <f t="shared" si="59"/>
        <v>31611</v>
      </c>
      <c r="J137" s="10">
        <f t="shared" si="59"/>
        <v>31797</v>
      </c>
      <c r="K137" s="10">
        <f t="shared" si="59"/>
        <v>33128</v>
      </c>
      <c r="L137" s="10">
        <f t="shared" si="59"/>
        <v>33079</v>
      </c>
      <c r="M137" s="10">
        <f t="shared" si="59"/>
        <v>31491</v>
      </c>
      <c r="N137" s="10">
        <f t="shared" si="59"/>
        <v>29953</v>
      </c>
      <c r="O137" s="10">
        <f t="shared" si="59"/>
        <v>28534</v>
      </c>
      <c r="P137" s="10">
        <f t="shared" si="59"/>
        <v>27561</v>
      </c>
      <c r="Q137" s="10">
        <f t="shared" si="59"/>
        <v>25394</v>
      </c>
      <c r="R137" s="40"/>
    </row>
    <row r="138" spans="1:18" s="7" customFormat="1" ht="12">
      <c r="A138" s="29" t="s">
        <v>0</v>
      </c>
      <c r="B138" s="15"/>
      <c r="C138" s="29">
        <f aca="true" t="shared" si="60" ref="C138:Q138">SUM(C135:C137)</f>
        <v>107347</v>
      </c>
      <c r="D138" s="15">
        <f t="shared" si="60"/>
        <v>105575</v>
      </c>
      <c r="E138" s="15">
        <f t="shared" si="60"/>
        <v>109135</v>
      </c>
      <c r="F138" s="15">
        <f t="shared" si="60"/>
        <v>109121</v>
      </c>
      <c r="G138" s="15">
        <f t="shared" si="60"/>
        <v>108641</v>
      </c>
      <c r="H138" s="15">
        <f t="shared" si="60"/>
        <v>112571</v>
      </c>
      <c r="I138" s="15">
        <f t="shared" si="60"/>
        <v>113734</v>
      </c>
      <c r="J138" s="15">
        <f t="shared" si="60"/>
        <v>114874</v>
      </c>
      <c r="K138" s="15">
        <f t="shared" si="60"/>
        <v>119017</v>
      </c>
      <c r="L138" s="15">
        <f t="shared" si="60"/>
        <v>119856</v>
      </c>
      <c r="M138" s="15">
        <f t="shared" si="60"/>
        <v>116778</v>
      </c>
      <c r="N138" s="15">
        <f t="shared" si="60"/>
        <v>112928</v>
      </c>
      <c r="O138" s="15">
        <f t="shared" si="60"/>
        <v>109171</v>
      </c>
      <c r="P138" s="15">
        <f t="shared" si="60"/>
        <v>104277</v>
      </c>
      <c r="Q138" s="15">
        <f t="shared" si="60"/>
        <v>98632</v>
      </c>
      <c r="R138" s="41"/>
    </row>
    <row r="139" spans="1:18" ht="12">
      <c r="A139" s="13"/>
      <c r="B139" s="20"/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</row>
    <row r="140" spans="1:18" ht="12">
      <c r="A140" s="13" t="s">
        <v>23</v>
      </c>
      <c r="B140" s="20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3"/>
    </row>
    <row r="141" spans="1:18" ht="12">
      <c r="A141" s="13"/>
      <c r="B141" s="20"/>
      <c r="C141" s="29">
        <v>2001</v>
      </c>
      <c r="D141" s="15">
        <v>2002</v>
      </c>
      <c r="E141" s="14">
        <v>2003</v>
      </c>
      <c r="F141" s="14">
        <v>2004</v>
      </c>
      <c r="G141" s="14">
        <v>2005</v>
      </c>
      <c r="H141" s="14">
        <v>2006</v>
      </c>
      <c r="I141" s="14">
        <v>2007</v>
      </c>
      <c r="J141" s="14">
        <v>2008</v>
      </c>
      <c r="K141" s="14">
        <v>2009</v>
      </c>
      <c r="L141" s="14">
        <v>2010</v>
      </c>
      <c r="M141" s="14">
        <v>2011</v>
      </c>
      <c r="N141" s="14">
        <v>2012</v>
      </c>
      <c r="O141" s="14">
        <v>2013</v>
      </c>
      <c r="P141" s="14">
        <v>2014</v>
      </c>
      <c r="Q141" s="14">
        <v>2015</v>
      </c>
      <c r="R141" s="12"/>
    </row>
    <row r="142" spans="1:18" ht="12">
      <c r="A142" s="6" t="s">
        <v>13</v>
      </c>
      <c r="B142" s="3"/>
      <c r="C142" s="35">
        <f aca="true" t="shared" si="61" ref="C142:Q142">C5</f>
        <v>87496</v>
      </c>
      <c r="D142" s="10">
        <f t="shared" si="61"/>
        <v>86748</v>
      </c>
      <c r="E142" s="10">
        <f t="shared" si="61"/>
        <v>82132</v>
      </c>
      <c r="F142" s="10">
        <f t="shared" si="61"/>
        <v>75172</v>
      </c>
      <c r="G142" s="10">
        <f t="shared" si="61"/>
        <v>68386</v>
      </c>
      <c r="H142" s="10">
        <f t="shared" si="61"/>
        <v>64897</v>
      </c>
      <c r="I142" s="10">
        <f t="shared" si="61"/>
        <v>59791</v>
      </c>
      <c r="J142" s="10">
        <f t="shared" si="61"/>
        <v>53991</v>
      </c>
      <c r="K142" s="10">
        <f t="shared" si="61"/>
        <v>51224</v>
      </c>
      <c r="L142" s="10">
        <f t="shared" si="61"/>
        <v>47755</v>
      </c>
      <c r="M142" s="10">
        <f t="shared" si="61"/>
        <v>44354</v>
      </c>
      <c r="N142" s="10">
        <f t="shared" si="61"/>
        <v>42413</v>
      </c>
      <c r="O142" s="10">
        <f t="shared" si="61"/>
        <v>34657</v>
      </c>
      <c r="P142" s="10">
        <f t="shared" si="61"/>
        <v>27552</v>
      </c>
      <c r="Q142" s="10">
        <f t="shared" si="61"/>
        <v>22954</v>
      </c>
      <c r="R142" s="40"/>
    </row>
    <row r="143" spans="1:18" ht="12">
      <c r="A143" s="6" t="s">
        <v>15</v>
      </c>
      <c r="B143" s="3"/>
      <c r="C143" s="35">
        <f aca="true" t="shared" si="62" ref="C143:Q143">C29</f>
        <v>15945</v>
      </c>
      <c r="D143" s="10">
        <f t="shared" si="62"/>
        <v>15873</v>
      </c>
      <c r="E143" s="10">
        <f t="shared" si="62"/>
        <v>14999</v>
      </c>
      <c r="F143" s="10">
        <f t="shared" si="62"/>
        <v>13641</v>
      </c>
      <c r="G143" s="10">
        <f t="shared" si="62"/>
        <v>12334</v>
      </c>
      <c r="H143" s="10">
        <f t="shared" si="62"/>
        <v>11471</v>
      </c>
      <c r="I143" s="10">
        <f t="shared" si="62"/>
        <v>10771</v>
      </c>
      <c r="J143" s="10">
        <f t="shared" si="62"/>
        <v>10239</v>
      </c>
      <c r="K143" s="10">
        <f t="shared" si="62"/>
        <v>9771</v>
      </c>
      <c r="L143" s="10">
        <f t="shared" si="62"/>
        <v>9154</v>
      </c>
      <c r="M143" s="10">
        <f t="shared" si="62"/>
        <v>8402</v>
      </c>
      <c r="N143" s="10">
        <f t="shared" si="62"/>
        <v>8281</v>
      </c>
      <c r="O143" s="10">
        <f t="shared" si="62"/>
        <v>7156</v>
      </c>
      <c r="P143" s="10">
        <f t="shared" si="62"/>
        <v>6143</v>
      </c>
      <c r="Q143" s="10">
        <f t="shared" si="62"/>
        <v>6523</v>
      </c>
      <c r="R143" s="40"/>
    </row>
    <row r="144" spans="1:18" ht="12">
      <c r="A144" s="6" t="s">
        <v>14</v>
      </c>
      <c r="B144" s="3"/>
      <c r="C144" s="35">
        <f aca="true" t="shared" si="63" ref="C144:Q144">C17</f>
        <v>46763</v>
      </c>
      <c r="D144" s="10">
        <f t="shared" si="63"/>
        <v>48031</v>
      </c>
      <c r="E144" s="10">
        <f t="shared" si="63"/>
        <v>45790</v>
      </c>
      <c r="F144" s="10">
        <f t="shared" si="63"/>
        <v>42565</v>
      </c>
      <c r="G144" s="10">
        <f t="shared" si="63"/>
        <v>39377</v>
      </c>
      <c r="H144" s="10">
        <f t="shared" si="63"/>
        <v>37616</v>
      </c>
      <c r="I144" s="10">
        <f t="shared" si="63"/>
        <v>35216</v>
      </c>
      <c r="J144" s="10">
        <f t="shared" si="63"/>
        <v>33740</v>
      </c>
      <c r="K144" s="10">
        <f t="shared" si="63"/>
        <v>32365</v>
      </c>
      <c r="L144" s="10">
        <f t="shared" si="63"/>
        <v>30591</v>
      </c>
      <c r="M144" s="10">
        <f t="shared" si="63"/>
        <v>28467</v>
      </c>
      <c r="N144" s="10">
        <f t="shared" si="63"/>
        <v>28015</v>
      </c>
      <c r="O144" s="10">
        <f t="shared" si="63"/>
        <v>23403</v>
      </c>
      <c r="P144" s="10">
        <f t="shared" si="63"/>
        <v>19862</v>
      </c>
      <c r="Q144" s="10">
        <f t="shared" si="63"/>
        <v>18833</v>
      </c>
      <c r="R144" s="40"/>
    </row>
    <row r="145" spans="1:18" s="7" customFormat="1" ht="12">
      <c r="A145" s="29" t="s">
        <v>0</v>
      </c>
      <c r="B145" s="15"/>
      <c r="C145" s="29">
        <f aca="true" t="shared" si="64" ref="C145:Q145">SUM(C142:C144)</f>
        <v>150204</v>
      </c>
      <c r="D145" s="15">
        <f t="shared" si="64"/>
        <v>150652</v>
      </c>
      <c r="E145" s="15">
        <f t="shared" si="64"/>
        <v>142921</v>
      </c>
      <c r="F145" s="15">
        <f t="shared" si="64"/>
        <v>131378</v>
      </c>
      <c r="G145" s="15">
        <f t="shared" si="64"/>
        <v>120097</v>
      </c>
      <c r="H145" s="15">
        <f t="shared" si="64"/>
        <v>113984</v>
      </c>
      <c r="I145" s="15">
        <f t="shared" si="64"/>
        <v>105778</v>
      </c>
      <c r="J145" s="15">
        <f t="shared" si="64"/>
        <v>97970</v>
      </c>
      <c r="K145" s="15">
        <f t="shared" si="64"/>
        <v>93360</v>
      </c>
      <c r="L145" s="15">
        <f t="shared" si="64"/>
        <v>87500</v>
      </c>
      <c r="M145" s="15">
        <f t="shared" si="64"/>
        <v>81223</v>
      </c>
      <c r="N145" s="15">
        <f t="shared" si="64"/>
        <v>78709</v>
      </c>
      <c r="O145" s="15">
        <f t="shared" si="64"/>
        <v>65216</v>
      </c>
      <c r="P145" s="15">
        <f t="shared" si="64"/>
        <v>53557</v>
      </c>
      <c r="Q145" s="15">
        <f t="shared" si="64"/>
        <v>48310</v>
      </c>
      <c r="R145" s="41"/>
    </row>
    <row r="146" spans="1:18" s="7" customFormat="1" ht="12">
      <c r="A146" s="13"/>
      <c r="B146" s="20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42"/>
    </row>
    <row r="147" spans="1:18" ht="12">
      <c r="A147" s="13" t="s">
        <v>20</v>
      </c>
      <c r="B147" s="20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43"/>
    </row>
    <row r="148" spans="1:18" ht="12">
      <c r="A148" s="13"/>
      <c r="B148" s="20"/>
      <c r="C148" s="29">
        <v>2001</v>
      </c>
      <c r="D148" s="15">
        <v>2002</v>
      </c>
      <c r="E148" s="14">
        <v>2003</v>
      </c>
      <c r="F148" s="14">
        <v>2004</v>
      </c>
      <c r="G148" s="14">
        <v>2005</v>
      </c>
      <c r="H148" s="14">
        <v>2006</v>
      </c>
      <c r="I148" s="14">
        <v>2007</v>
      </c>
      <c r="J148" s="14">
        <v>2008</v>
      </c>
      <c r="K148" s="14">
        <v>2009</v>
      </c>
      <c r="L148" s="14">
        <v>2010</v>
      </c>
      <c r="M148" s="14">
        <v>2011</v>
      </c>
      <c r="N148" s="14">
        <v>2012</v>
      </c>
      <c r="O148" s="14">
        <v>2013</v>
      </c>
      <c r="P148" s="14">
        <v>2014</v>
      </c>
      <c r="Q148" s="14">
        <v>2015</v>
      </c>
      <c r="R148" s="12"/>
    </row>
    <row r="149" spans="1:18" ht="12">
      <c r="A149" s="6" t="s">
        <v>13</v>
      </c>
      <c r="B149" s="3"/>
      <c r="C149" s="35">
        <f aca="true" t="shared" si="65" ref="C149:Q149">C11+C13</f>
        <v>60618</v>
      </c>
      <c r="D149" s="10">
        <f t="shared" si="65"/>
        <v>79644</v>
      </c>
      <c r="E149" s="10">
        <f t="shared" si="65"/>
        <v>95409</v>
      </c>
      <c r="F149" s="10">
        <f t="shared" si="65"/>
        <v>107728</v>
      </c>
      <c r="G149" s="10">
        <f t="shared" si="65"/>
        <v>119188</v>
      </c>
      <c r="H149" s="10">
        <f t="shared" si="65"/>
        <v>128331</v>
      </c>
      <c r="I149" s="10">
        <f t="shared" si="65"/>
        <v>137246</v>
      </c>
      <c r="J149" s="10">
        <f t="shared" si="65"/>
        <v>145521</v>
      </c>
      <c r="K149" s="10">
        <f t="shared" si="65"/>
        <v>160574</v>
      </c>
      <c r="L149" s="10">
        <f t="shared" si="65"/>
        <v>166837</v>
      </c>
      <c r="M149" s="10">
        <f t="shared" si="65"/>
        <v>172475</v>
      </c>
      <c r="N149" s="10">
        <f t="shared" si="65"/>
        <v>170822</v>
      </c>
      <c r="O149" s="10">
        <f t="shared" si="65"/>
        <v>173808</v>
      </c>
      <c r="P149" s="10">
        <f t="shared" si="65"/>
        <v>189070</v>
      </c>
      <c r="Q149" s="10">
        <f t="shared" si="65"/>
        <v>188214</v>
      </c>
      <c r="R149" s="40"/>
    </row>
    <row r="150" spans="1:18" ht="12">
      <c r="A150" s="6" t="s">
        <v>15</v>
      </c>
      <c r="B150" s="3"/>
      <c r="C150" s="35">
        <f aca="true" t="shared" si="66" ref="C150:Q150">C35+C37</f>
        <v>3186</v>
      </c>
      <c r="D150" s="10">
        <f t="shared" si="66"/>
        <v>4294</v>
      </c>
      <c r="E150" s="10">
        <f t="shared" si="66"/>
        <v>5403</v>
      </c>
      <c r="F150" s="10">
        <f t="shared" si="66"/>
        <v>6353</v>
      </c>
      <c r="G150" s="10">
        <f t="shared" si="66"/>
        <v>7116</v>
      </c>
      <c r="H150" s="10">
        <f t="shared" si="66"/>
        <v>8092</v>
      </c>
      <c r="I150" s="10">
        <f t="shared" si="66"/>
        <v>8805</v>
      </c>
      <c r="J150" s="10">
        <f t="shared" si="66"/>
        <v>9122</v>
      </c>
      <c r="K150" s="10">
        <f t="shared" si="66"/>
        <v>10351</v>
      </c>
      <c r="L150" s="10">
        <f t="shared" si="66"/>
        <v>10769</v>
      </c>
      <c r="M150" s="10">
        <f t="shared" si="66"/>
        <v>10944</v>
      </c>
      <c r="N150" s="10">
        <f t="shared" si="66"/>
        <v>10556</v>
      </c>
      <c r="O150" s="10">
        <f t="shared" si="66"/>
        <v>10522</v>
      </c>
      <c r="P150" s="10">
        <f t="shared" si="66"/>
        <v>10918</v>
      </c>
      <c r="Q150" s="10">
        <f t="shared" si="66"/>
        <v>10731</v>
      </c>
      <c r="R150" s="40"/>
    </row>
    <row r="151" spans="1:18" ht="12">
      <c r="A151" s="6" t="s">
        <v>14</v>
      </c>
      <c r="B151" s="3"/>
      <c r="C151" s="35">
        <f aca="true" t="shared" si="67" ref="C151:Q151">C23+C25</f>
        <v>22503</v>
      </c>
      <c r="D151" s="10">
        <f t="shared" si="67"/>
        <v>27275</v>
      </c>
      <c r="E151" s="10">
        <f t="shared" si="67"/>
        <v>33304</v>
      </c>
      <c r="F151" s="10">
        <f t="shared" si="67"/>
        <v>38456</v>
      </c>
      <c r="G151" s="10">
        <f t="shared" si="67"/>
        <v>42963</v>
      </c>
      <c r="H151" s="10">
        <f t="shared" si="67"/>
        <v>47623</v>
      </c>
      <c r="I151" s="10">
        <f t="shared" si="67"/>
        <v>50863</v>
      </c>
      <c r="J151" s="10">
        <f t="shared" si="67"/>
        <v>53676</v>
      </c>
      <c r="K151" s="10">
        <f t="shared" si="67"/>
        <v>60422</v>
      </c>
      <c r="L151" s="10">
        <f t="shared" si="67"/>
        <v>61709</v>
      </c>
      <c r="M151" s="10">
        <f t="shared" si="67"/>
        <v>62887</v>
      </c>
      <c r="N151" s="10">
        <f t="shared" si="67"/>
        <v>60309</v>
      </c>
      <c r="O151" s="10">
        <f t="shared" si="67"/>
        <v>59820</v>
      </c>
      <c r="P151" s="10">
        <f t="shared" si="67"/>
        <v>63136</v>
      </c>
      <c r="Q151" s="10">
        <f t="shared" si="67"/>
        <v>60631</v>
      </c>
      <c r="R151" s="40"/>
    </row>
    <row r="152" spans="1:18" s="7" customFormat="1" ht="12">
      <c r="A152" s="29" t="s">
        <v>0</v>
      </c>
      <c r="B152" s="15"/>
      <c r="C152" s="29">
        <f aca="true" t="shared" si="68" ref="C152:Q152">SUM(C149:C151)</f>
        <v>86307</v>
      </c>
      <c r="D152" s="15">
        <f t="shared" si="68"/>
        <v>111213</v>
      </c>
      <c r="E152" s="15">
        <f t="shared" si="68"/>
        <v>134116</v>
      </c>
      <c r="F152" s="15">
        <f t="shared" si="68"/>
        <v>152537</v>
      </c>
      <c r="G152" s="15">
        <f t="shared" si="68"/>
        <v>169267</v>
      </c>
      <c r="H152" s="15">
        <f t="shared" si="68"/>
        <v>184046</v>
      </c>
      <c r="I152" s="15">
        <f t="shared" si="68"/>
        <v>196914</v>
      </c>
      <c r="J152" s="15">
        <f t="shared" si="68"/>
        <v>208319</v>
      </c>
      <c r="K152" s="15">
        <f t="shared" si="68"/>
        <v>231347</v>
      </c>
      <c r="L152" s="15">
        <f t="shared" si="68"/>
        <v>239315</v>
      </c>
      <c r="M152" s="15">
        <f t="shared" si="68"/>
        <v>246306</v>
      </c>
      <c r="N152" s="15">
        <f t="shared" si="68"/>
        <v>241687</v>
      </c>
      <c r="O152" s="15">
        <f t="shared" si="68"/>
        <v>244150</v>
      </c>
      <c r="P152" s="15">
        <f t="shared" si="68"/>
        <v>263124</v>
      </c>
      <c r="Q152" s="15">
        <f t="shared" si="68"/>
        <v>259576</v>
      </c>
      <c r="R152" s="41"/>
    </row>
    <row r="153" spans="1:18" s="7" customFormat="1" ht="12">
      <c r="A153" s="29"/>
      <c r="B153" s="15"/>
      <c r="C153" s="2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82"/>
    </row>
    <row r="154" spans="1:18" ht="12">
      <c r="A154" s="13" t="s">
        <v>64</v>
      </c>
      <c r="B154" s="20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43"/>
    </row>
    <row r="155" spans="1:18" ht="12">
      <c r="A155" s="13"/>
      <c r="B155" s="20"/>
      <c r="C155" s="29">
        <v>2001</v>
      </c>
      <c r="D155" s="15">
        <v>2002</v>
      </c>
      <c r="E155" s="14">
        <v>2003</v>
      </c>
      <c r="F155" s="14">
        <v>2004</v>
      </c>
      <c r="G155" s="14">
        <v>2005</v>
      </c>
      <c r="H155" s="14">
        <v>2006</v>
      </c>
      <c r="I155" s="14">
        <v>2007</v>
      </c>
      <c r="J155" s="14">
        <v>2008</v>
      </c>
      <c r="K155" s="14">
        <v>2009</v>
      </c>
      <c r="L155" s="14">
        <v>2010</v>
      </c>
      <c r="M155" s="14">
        <v>2011</v>
      </c>
      <c r="N155" s="14">
        <v>2012</v>
      </c>
      <c r="O155" s="14">
        <v>2013</v>
      </c>
      <c r="P155" s="14">
        <v>2014</v>
      </c>
      <c r="Q155" s="14">
        <v>2015</v>
      </c>
      <c r="R155" s="12"/>
    </row>
    <row r="156" spans="1:18" ht="12">
      <c r="A156" s="6" t="s">
        <v>13</v>
      </c>
      <c r="B156" s="3"/>
      <c r="C156" s="35">
        <f aca="true" t="shared" si="69" ref="C156:Q156">SUM(C10:C13)</f>
        <v>80767</v>
      </c>
      <c r="D156" s="10">
        <f t="shared" si="69"/>
        <v>98346</v>
      </c>
      <c r="E156" s="10">
        <f t="shared" si="69"/>
        <v>113428</v>
      </c>
      <c r="F156" s="10">
        <f t="shared" si="69"/>
        <v>125953</v>
      </c>
      <c r="G156" s="10">
        <f t="shared" si="69"/>
        <v>137364</v>
      </c>
      <c r="H156" s="10">
        <f t="shared" si="69"/>
        <v>145956</v>
      </c>
      <c r="I156" s="10">
        <f t="shared" si="69"/>
        <v>154479</v>
      </c>
      <c r="J156" s="10">
        <f t="shared" si="69"/>
        <v>161462</v>
      </c>
      <c r="K156" s="10">
        <f t="shared" si="69"/>
        <v>175763</v>
      </c>
      <c r="L156" s="10">
        <f t="shared" si="69"/>
        <v>181582</v>
      </c>
      <c r="M156" s="10">
        <f t="shared" si="69"/>
        <v>186648</v>
      </c>
      <c r="N156" s="10">
        <f t="shared" si="69"/>
        <v>184631</v>
      </c>
      <c r="O156" s="10">
        <f t="shared" si="69"/>
        <v>186932</v>
      </c>
      <c r="P156" s="10">
        <f t="shared" si="69"/>
        <v>202390</v>
      </c>
      <c r="Q156" s="10">
        <f t="shared" si="69"/>
        <v>200480</v>
      </c>
      <c r="R156" s="40"/>
    </row>
    <row r="157" spans="1:18" ht="12">
      <c r="A157" s="6" t="s">
        <v>15</v>
      </c>
      <c r="B157" s="3"/>
      <c r="C157" s="35">
        <f aca="true" t="shared" si="70" ref="C157:Q157">SUM(C34:C37)</f>
        <v>4727</v>
      </c>
      <c r="D157" s="10">
        <f t="shared" si="70"/>
        <v>6000</v>
      </c>
      <c r="E157" s="10">
        <f t="shared" si="70"/>
        <v>7197</v>
      </c>
      <c r="F157" s="10">
        <f t="shared" si="70"/>
        <v>8137</v>
      </c>
      <c r="G157" s="10">
        <f t="shared" si="70"/>
        <v>9023</v>
      </c>
      <c r="H157" s="10">
        <f t="shared" si="70"/>
        <v>10094</v>
      </c>
      <c r="I157" s="10">
        <f t="shared" si="70"/>
        <v>10808</v>
      </c>
      <c r="J157" s="10">
        <f t="shared" si="70"/>
        <v>11154</v>
      </c>
      <c r="K157" s="10">
        <f t="shared" si="70"/>
        <v>12438</v>
      </c>
      <c r="L157" s="10">
        <f t="shared" si="70"/>
        <v>12990</v>
      </c>
      <c r="M157" s="10">
        <f t="shared" si="70"/>
        <v>13195</v>
      </c>
      <c r="N157" s="10">
        <f t="shared" si="70"/>
        <v>12724</v>
      </c>
      <c r="O157" s="10">
        <f t="shared" si="70"/>
        <v>12776</v>
      </c>
      <c r="P157" s="10">
        <f t="shared" si="70"/>
        <v>13196</v>
      </c>
      <c r="Q157" s="10">
        <f t="shared" si="70"/>
        <v>12760</v>
      </c>
      <c r="R157" s="40"/>
    </row>
    <row r="158" spans="1:18" ht="12">
      <c r="A158" s="6" t="s">
        <v>14</v>
      </c>
      <c r="B158" s="3"/>
      <c r="C158" s="35">
        <f aca="true" t="shared" si="71" ref="C158:Q158">SUM(C22:C25)</f>
        <v>29310</v>
      </c>
      <c r="D158" s="10">
        <f t="shared" si="71"/>
        <v>33769</v>
      </c>
      <c r="E158" s="10">
        <f t="shared" si="71"/>
        <v>36424</v>
      </c>
      <c r="F158" s="10">
        <f t="shared" si="71"/>
        <v>45425</v>
      </c>
      <c r="G158" s="10">
        <f t="shared" si="71"/>
        <v>49958</v>
      </c>
      <c r="H158" s="10">
        <f t="shared" si="71"/>
        <v>54404</v>
      </c>
      <c r="I158" s="10">
        <f t="shared" si="71"/>
        <v>57265</v>
      </c>
      <c r="J158" s="10">
        <f t="shared" si="71"/>
        <v>59292</v>
      </c>
      <c r="K158" s="10">
        <f t="shared" si="71"/>
        <v>65589</v>
      </c>
      <c r="L158" s="10">
        <f t="shared" si="71"/>
        <v>66662</v>
      </c>
      <c r="M158" s="10">
        <f t="shared" si="71"/>
        <v>67853</v>
      </c>
      <c r="N158" s="10">
        <f t="shared" si="71"/>
        <v>64856</v>
      </c>
      <c r="O158" s="10">
        <f t="shared" si="71"/>
        <v>64066</v>
      </c>
      <c r="P158" s="10">
        <f t="shared" si="71"/>
        <v>67225</v>
      </c>
      <c r="Q158" s="10">
        <f t="shared" si="71"/>
        <v>64247</v>
      </c>
      <c r="R158" s="40"/>
    </row>
    <row r="159" spans="1:18" s="7" customFormat="1" ht="12">
      <c r="A159" s="29" t="s">
        <v>0</v>
      </c>
      <c r="B159" s="15"/>
      <c r="C159" s="29">
        <f aca="true" t="shared" si="72" ref="C159:Q159">SUM(C156:C158)</f>
        <v>114804</v>
      </c>
      <c r="D159" s="15">
        <f t="shared" si="72"/>
        <v>138115</v>
      </c>
      <c r="E159" s="15">
        <f t="shared" si="72"/>
        <v>157049</v>
      </c>
      <c r="F159" s="15">
        <f t="shared" si="72"/>
        <v>179515</v>
      </c>
      <c r="G159" s="15">
        <f t="shared" si="72"/>
        <v>196345</v>
      </c>
      <c r="H159" s="15">
        <f t="shared" si="72"/>
        <v>210454</v>
      </c>
      <c r="I159" s="15">
        <f t="shared" si="72"/>
        <v>222552</v>
      </c>
      <c r="J159" s="15">
        <f t="shared" si="72"/>
        <v>231908</v>
      </c>
      <c r="K159" s="15">
        <f t="shared" si="72"/>
        <v>253790</v>
      </c>
      <c r="L159" s="15">
        <f t="shared" si="72"/>
        <v>261234</v>
      </c>
      <c r="M159" s="15">
        <f t="shared" si="72"/>
        <v>267696</v>
      </c>
      <c r="N159" s="15">
        <f t="shared" si="72"/>
        <v>262211</v>
      </c>
      <c r="O159" s="15">
        <f t="shared" si="72"/>
        <v>263774</v>
      </c>
      <c r="P159" s="15">
        <f t="shared" si="72"/>
        <v>282811</v>
      </c>
      <c r="Q159" s="15">
        <f t="shared" si="72"/>
        <v>277487</v>
      </c>
      <c r="R159" s="41"/>
    </row>
    <row r="160" spans="1:18" ht="12">
      <c r="A160" s="13"/>
      <c r="B160" s="20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42"/>
    </row>
    <row r="161" spans="1:18" ht="12">
      <c r="A161" s="13" t="s">
        <v>21</v>
      </c>
      <c r="B161" s="20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43"/>
    </row>
    <row r="162" spans="1:18" ht="12">
      <c r="A162" s="13"/>
      <c r="B162" s="20"/>
      <c r="C162" s="29">
        <v>2001</v>
      </c>
      <c r="D162" s="15">
        <v>2002</v>
      </c>
      <c r="E162" s="14">
        <v>2003</v>
      </c>
      <c r="F162" s="14">
        <v>2004</v>
      </c>
      <c r="G162" s="14">
        <v>2005</v>
      </c>
      <c r="H162" s="14">
        <v>2006</v>
      </c>
      <c r="I162" s="14">
        <v>2007</v>
      </c>
      <c r="J162" s="14">
        <v>2008</v>
      </c>
      <c r="K162" s="14">
        <v>2009</v>
      </c>
      <c r="L162" s="14">
        <v>2010</v>
      </c>
      <c r="M162" s="14">
        <v>2011</v>
      </c>
      <c r="N162" s="14">
        <v>2012</v>
      </c>
      <c r="O162" s="14">
        <v>2013</v>
      </c>
      <c r="P162" s="14">
        <v>2014</v>
      </c>
      <c r="Q162" s="14">
        <v>2015</v>
      </c>
      <c r="R162" s="12"/>
    </row>
    <row r="163" spans="1:18" ht="12">
      <c r="A163" s="6" t="s">
        <v>13</v>
      </c>
      <c r="B163" s="3"/>
      <c r="C163" s="35">
        <f aca="true" t="shared" si="73" ref="C163:Q163">C6</f>
        <v>24251</v>
      </c>
      <c r="D163" s="10">
        <f t="shared" si="73"/>
        <v>24034</v>
      </c>
      <c r="E163" s="10">
        <f t="shared" si="73"/>
        <v>25182</v>
      </c>
      <c r="F163" s="10">
        <f t="shared" si="73"/>
        <v>14164</v>
      </c>
      <c r="G163" s="10">
        <f t="shared" si="73"/>
        <v>16284</v>
      </c>
      <c r="H163" s="10">
        <f t="shared" si="73"/>
        <v>17384</v>
      </c>
      <c r="I163" s="10">
        <f t="shared" si="73"/>
        <v>17299</v>
      </c>
      <c r="J163" s="10">
        <f t="shared" si="73"/>
        <v>16114</v>
      </c>
      <c r="K163" s="10">
        <f t="shared" si="73"/>
        <v>16061</v>
      </c>
      <c r="L163" s="10">
        <f t="shared" si="73"/>
        <v>16577</v>
      </c>
      <c r="M163" s="10">
        <f t="shared" si="73"/>
        <v>16723</v>
      </c>
      <c r="N163" s="10">
        <f t="shared" si="73"/>
        <v>18353</v>
      </c>
      <c r="O163" s="10">
        <f t="shared" si="73"/>
        <v>18311</v>
      </c>
      <c r="P163" s="10">
        <f t="shared" si="73"/>
        <v>17511</v>
      </c>
      <c r="Q163" s="10">
        <f t="shared" si="73"/>
        <v>14800</v>
      </c>
      <c r="R163" s="40"/>
    </row>
    <row r="164" spans="1:18" ht="12">
      <c r="A164" s="6" t="s">
        <v>15</v>
      </c>
      <c r="B164" s="3"/>
      <c r="C164" s="35">
        <f aca="true" t="shared" si="74" ref="C164:Q164">C30</f>
        <v>2023</v>
      </c>
      <c r="D164" s="10">
        <f t="shared" si="74"/>
        <v>2251</v>
      </c>
      <c r="E164" s="10">
        <f t="shared" si="74"/>
        <v>2305</v>
      </c>
      <c r="F164" s="10">
        <f t="shared" si="74"/>
        <v>2463</v>
      </c>
      <c r="G164" s="10">
        <f t="shared" si="74"/>
        <v>2729</v>
      </c>
      <c r="H164" s="10">
        <f t="shared" si="74"/>
        <v>3358</v>
      </c>
      <c r="I164" s="10">
        <f t="shared" si="74"/>
        <v>4032</v>
      </c>
      <c r="J164" s="10">
        <f t="shared" si="74"/>
        <v>3314</v>
      </c>
      <c r="K164" s="10">
        <f t="shared" si="74"/>
        <v>3318</v>
      </c>
      <c r="L164" s="10">
        <f t="shared" si="74"/>
        <v>3574</v>
      </c>
      <c r="M164" s="10">
        <f t="shared" si="74"/>
        <v>3695</v>
      </c>
      <c r="N164" s="10">
        <f t="shared" si="74"/>
        <v>4333</v>
      </c>
      <c r="O164" s="10">
        <f t="shared" si="74"/>
        <v>4301</v>
      </c>
      <c r="P164" s="10">
        <f t="shared" si="74"/>
        <v>4604</v>
      </c>
      <c r="Q164" s="10">
        <f t="shared" si="74"/>
        <v>3346</v>
      </c>
      <c r="R164" s="40"/>
    </row>
    <row r="165" spans="1:18" ht="12">
      <c r="A165" s="6" t="s">
        <v>14</v>
      </c>
      <c r="B165" s="3"/>
      <c r="C165" s="35">
        <f aca="true" t="shared" si="75" ref="C165:Q165">C18</f>
        <v>13371</v>
      </c>
      <c r="D165" s="10">
        <f t="shared" si="75"/>
        <v>13895</v>
      </c>
      <c r="E165" s="10">
        <f t="shared" si="75"/>
        <v>13621</v>
      </c>
      <c r="F165" s="10">
        <f t="shared" si="75"/>
        <v>9134</v>
      </c>
      <c r="G165" s="10">
        <f t="shared" si="75"/>
        <v>11649</v>
      </c>
      <c r="H165" s="10">
        <f t="shared" si="75"/>
        <v>15120</v>
      </c>
      <c r="I165" s="10">
        <f t="shared" si="75"/>
        <v>16986</v>
      </c>
      <c r="J165" s="10">
        <f t="shared" si="75"/>
        <v>15731</v>
      </c>
      <c r="K165" s="10">
        <f t="shared" si="75"/>
        <v>15819</v>
      </c>
      <c r="L165" s="10">
        <f t="shared" si="75"/>
        <v>14724</v>
      </c>
      <c r="M165" s="10">
        <f t="shared" si="75"/>
        <v>15306</v>
      </c>
      <c r="N165" s="10">
        <f t="shared" si="75"/>
        <v>16687</v>
      </c>
      <c r="O165" s="10">
        <f t="shared" si="75"/>
        <v>16772</v>
      </c>
      <c r="P165" s="10">
        <f t="shared" si="75"/>
        <v>16891</v>
      </c>
      <c r="Q165" s="10">
        <f t="shared" si="75"/>
        <v>13454</v>
      </c>
      <c r="R165" s="40"/>
    </row>
    <row r="166" spans="1:18" s="7" customFormat="1" ht="12">
      <c r="A166" s="29" t="s">
        <v>0</v>
      </c>
      <c r="B166" s="15"/>
      <c r="C166" s="29">
        <f aca="true" t="shared" si="76" ref="C166:Q166">SUM(C163:C165)</f>
        <v>39645</v>
      </c>
      <c r="D166" s="15">
        <f t="shared" si="76"/>
        <v>40180</v>
      </c>
      <c r="E166" s="15">
        <f t="shared" si="76"/>
        <v>41108</v>
      </c>
      <c r="F166" s="15">
        <f t="shared" si="76"/>
        <v>25761</v>
      </c>
      <c r="G166" s="15">
        <f t="shared" si="76"/>
        <v>30662</v>
      </c>
      <c r="H166" s="15">
        <f t="shared" si="76"/>
        <v>35862</v>
      </c>
      <c r="I166" s="15">
        <f t="shared" si="76"/>
        <v>38317</v>
      </c>
      <c r="J166" s="15">
        <f t="shared" si="76"/>
        <v>35159</v>
      </c>
      <c r="K166" s="15">
        <f t="shared" si="76"/>
        <v>35198</v>
      </c>
      <c r="L166" s="15">
        <f t="shared" si="76"/>
        <v>34875</v>
      </c>
      <c r="M166" s="15">
        <f t="shared" si="76"/>
        <v>35724</v>
      </c>
      <c r="N166" s="15">
        <f t="shared" si="76"/>
        <v>39373</v>
      </c>
      <c r="O166" s="15">
        <f t="shared" si="76"/>
        <v>39384</v>
      </c>
      <c r="P166" s="15">
        <f t="shared" si="76"/>
        <v>39006</v>
      </c>
      <c r="Q166" s="15">
        <f t="shared" si="76"/>
        <v>31600</v>
      </c>
      <c r="R166" s="41"/>
    </row>
    <row r="167" spans="1:18" ht="12">
      <c r="A167" s="13"/>
      <c r="B167" s="20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42"/>
    </row>
    <row r="168" spans="1:18" ht="12">
      <c r="A168" s="13" t="s">
        <v>24</v>
      </c>
      <c r="B168" s="20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43"/>
    </row>
    <row r="169" spans="1:18" ht="12">
      <c r="A169" s="13"/>
      <c r="B169" s="20"/>
      <c r="C169" s="29">
        <v>2001</v>
      </c>
      <c r="D169" s="15">
        <v>2002</v>
      </c>
      <c r="E169" s="14">
        <v>2003</v>
      </c>
      <c r="F169" s="14">
        <v>2004</v>
      </c>
      <c r="G169" s="14">
        <v>2005</v>
      </c>
      <c r="H169" s="14">
        <v>2006</v>
      </c>
      <c r="I169" s="14">
        <v>2007</v>
      </c>
      <c r="J169" s="14">
        <v>2008</v>
      </c>
      <c r="K169" s="14">
        <v>2009</v>
      </c>
      <c r="L169" s="14">
        <v>2010</v>
      </c>
      <c r="M169" s="14">
        <v>2011</v>
      </c>
      <c r="N169" s="14">
        <v>2012</v>
      </c>
      <c r="O169" s="14">
        <v>2013</v>
      </c>
      <c r="P169" s="14">
        <v>2014</v>
      </c>
      <c r="Q169" s="14">
        <v>2015</v>
      </c>
      <c r="R169" s="12"/>
    </row>
    <row r="170" spans="1:18" ht="12">
      <c r="A170" s="6" t="s">
        <v>13</v>
      </c>
      <c r="B170" s="3"/>
      <c r="C170" s="35">
        <v>170123</v>
      </c>
      <c r="D170" s="10">
        <v>171454</v>
      </c>
      <c r="E170" s="10">
        <v>177039</v>
      </c>
      <c r="F170" s="10">
        <v>178797</v>
      </c>
      <c r="G170" s="10">
        <v>180027</v>
      </c>
      <c r="H170" s="10">
        <v>183536</v>
      </c>
      <c r="I170" s="10">
        <v>178969</v>
      </c>
      <c r="J170" s="10">
        <v>172703</v>
      </c>
      <c r="K170" s="10">
        <v>175643</v>
      </c>
      <c r="L170" s="10">
        <v>173440</v>
      </c>
      <c r="M170" s="10">
        <v>168247</v>
      </c>
      <c r="N170" s="10">
        <v>162228</v>
      </c>
      <c r="O170" s="10">
        <v>158407</v>
      </c>
      <c r="P170" s="10">
        <v>149206</v>
      </c>
      <c r="Q170" s="10">
        <v>144275</v>
      </c>
      <c r="R170" s="40"/>
    </row>
    <row r="171" spans="1:18" ht="12">
      <c r="A171" s="6" t="s">
        <v>15</v>
      </c>
      <c r="B171" s="3"/>
      <c r="C171" s="35">
        <v>26759</v>
      </c>
      <c r="D171" s="10">
        <v>24791</v>
      </c>
      <c r="E171" s="10">
        <v>25693</v>
      </c>
      <c r="F171" s="10">
        <v>26004</v>
      </c>
      <c r="G171" s="10">
        <v>26571</v>
      </c>
      <c r="H171" s="10">
        <v>27649</v>
      </c>
      <c r="I171" s="10">
        <v>27826</v>
      </c>
      <c r="J171" s="10">
        <v>27344</v>
      </c>
      <c r="K171" s="10">
        <v>27797</v>
      </c>
      <c r="L171" s="10">
        <v>28549</v>
      </c>
      <c r="M171" s="10">
        <v>28230</v>
      </c>
      <c r="N171" s="10">
        <v>28306</v>
      </c>
      <c r="O171" s="10">
        <v>28192</v>
      </c>
      <c r="P171" s="10">
        <v>27637</v>
      </c>
      <c r="Q171" s="10">
        <v>26688</v>
      </c>
      <c r="R171" s="40"/>
    </row>
    <row r="172" spans="1:18" ht="12">
      <c r="A172" s="6" t="s">
        <v>14</v>
      </c>
      <c r="B172" s="3"/>
      <c r="C172" s="35">
        <v>86655</v>
      </c>
      <c r="D172" s="10">
        <v>89452</v>
      </c>
      <c r="E172" s="10">
        <v>94340</v>
      </c>
      <c r="F172" s="10">
        <v>97252</v>
      </c>
      <c r="G172" s="10">
        <v>100521</v>
      </c>
      <c r="H172" s="10">
        <v>105294</v>
      </c>
      <c r="I172" s="10">
        <v>106847</v>
      </c>
      <c r="J172" s="10">
        <v>106604</v>
      </c>
      <c r="K172" s="10">
        <v>109880</v>
      </c>
      <c r="L172" s="10">
        <v>109169</v>
      </c>
      <c r="M172" s="10">
        <v>106447</v>
      </c>
      <c r="N172" s="10">
        <v>103714</v>
      </c>
      <c r="O172" s="10">
        <v>101633</v>
      </c>
      <c r="P172" s="10">
        <v>97420</v>
      </c>
      <c r="Q172" s="10">
        <v>91130</v>
      </c>
      <c r="R172" s="40"/>
    </row>
    <row r="173" spans="1:18" s="7" customFormat="1" ht="12">
      <c r="A173" s="29" t="s">
        <v>0</v>
      </c>
      <c r="B173" s="15"/>
      <c r="C173" s="29">
        <f aca="true" t="shared" si="77" ref="C173:Q173">SUM(C170:C172)</f>
        <v>283537</v>
      </c>
      <c r="D173" s="15">
        <f t="shared" si="77"/>
        <v>285697</v>
      </c>
      <c r="E173" s="15">
        <f t="shared" si="77"/>
        <v>297072</v>
      </c>
      <c r="F173" s="15">
        <f t="shared" si="77"/>
        <v>302053</v>
      </c>
      <c r="G173" s="15">
        <f t="shared" si="77"/>
        <v>307119</v>
      </c>
      <c r="H173" s="15">
        <f t="shared" si="77"/>
        <v>316479</v>
      </c>
      <c r="I173" s="15">
        <f t="shared" si="77"/>
        <v>313642</v>
      </c>
      <c r="J173" s="15">
        <f t="shared" si="77"/>
        <v>306651</v>
      </c>
      <c r="K173" s="15">
        <f t="shared" si="77"/>
        <v>313320</v>
      </c>
      <c r="L173" s="15">
        <f t="shared" si="77"/>
        <v>311158</v>
      </c>
      <c r="M173" s="15">
        <f t="shared" si="77"/>
        <v>302924</v>
      </c>
      <c r="N173" s="15">
        <f t="shared" si="77"/>
        <v>294248</v>
      </c>
      <c r="O173" s="15">
        <f t="shared" si="77"/>
        <v>288232</v>
      </c>
      <c r="P173" s="15">
        <f t="shared" si="77"/>
        <v>274263</v>
      </c>
      <c r="Q173" s="15">
        <f t="shared" si="77"/>
        <v>262093</v>
      </c>
      <c r="R173" s="41"/>
    </row>
    <row r="174" spans="1:18" ht="12">
      <c r="A174" s="13"/>
      <c r="B174" s="20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42"/>
    </row>
    <row r="175" spans="1:18" ht="12">
      <c r="A175" s="13" t="s">
        <v>57</v>
      </c>
      <c r="B175" s="20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43"/>
    </row>
    <row r="176" spans="1:18" ht="12">
      <c r="A176" s="13"/>
      <c r="B176" s="20"/>
      <c r="C176" s="29">
        <v>2001</v>
      </c>
      <c r="D176" s="15">
        <v>2002</v>
      </c>
      <c r="E176" s="14">
        <v>2003</v>
      </c>
      <c r="F176" s="14">
        <v>2004</v>
      </c>
      <c r="G176" s="14">
        <v>2005</v>
      </c>
      <c r="H176" s="14">
        <v>2006</v>
      </c>
      <c r="I176" s="14">
        <v>2007</v>
      </c>
      <c r="J176" s="14">
        <v>2008</v>
      </c>
      <c r="K176" s="14">
        <v>2009</v>
      </c>
      <c r="L176" s="14">
        <v>2010</v>
      </c>
      <c r="M176" s="14">
        <v>2011</v>
      </c>
      <c r="N176" s="14">
        <v>2012</v>
      </c>
      <c r="O176" s="14">
        <v>2013</v>
      </c>
      <c r="P176" s="14">
        <v>2014</v>
      </c>
      <c r="Q176" s="14">
        <v>2015</v>
      </c>
      <c r="R176" s="12"/>
    </row>
    <row r="177" spans="1:18" ht="12">
      <c r="A177" s="6" t="s">
        <v>13</v>
      </c>
      <c r="B177" s="3"/>
      <c r="C177" s="35">
        <f aca="true" t="shared" si="78" ref="C177:Q177">C4</f>
        <v>31650</v>
      </c>
      <c r="D177" s="10">
        <f t="shared" si="78"/>
        <v>32467</v>
      </c>
      <c r="E177" s="10">
        <f t="shared" si="78"/>
        <v>33143</v>
      </c>
      <c r="F177" s="10">
        <f t="shared" si="78"/>
        <v>32836</v>
      </c>
      <c r="G177" s="10">
        <f t="shared" si="78"/>
        <v>35094</v>
      </c>
      <c r="H177" s="10">
        <f t="shared" si="78"/>
        <v>37435</v>
      </c>
      <c r="I177" s="10">
        <f t="shared" si="78"/>
        <v>36042</v>
      </c>
      <c r="J177" s="10">
        <f t="shared" si="78"/>
        <v>31472</v>
      </c>
      <c r="K177" s="10">
        <f t="shared" si="78"/>
        <v>31798</v>
      </c>
      <c r="L177" s="10">
        <f t="shared" si="78"/>
        <v>32484</v>
      </c>
      <c r="M177" s="10">
        <f t="shared" si="78"/>
        <v>34452</v>
      </c>
      <c r="N177" s="10">
        <f t="shared" si="78"/>
        <v>34987</v>
      </c>
      <c r="O177" s="10">
        <f t="shared" si="78"/>
        <v>34701</v>
      </c>
      <c r="P177" s="10">
        <f t="shared" si="78"/>
        <v>31488</v>
      </c>
      <c r="Q177" s="10">
        <f t="shared" si="78"/>
        <v>26730</v>
      </c>
      <c r="R177" s="40"/>
    </row>
    <row r="178" spans="1:18" ht="12">
      <c r="A178" s="6" t="s">
        <v>15</v>
      </c>
      <c r="B178" s="3"/>
      <c r="C178" s="35">
        <f aca="true" t="shared" si="79" ref="C178:Q178">C28</f>
        <v>7045</v>
      </c>
      <c r="D178" s="10">
        <f t="shared" si="79"/>
        <v>7438</v>
      </c>
      <c r="E178" s="10">
        <f t="shared" si="79"/>
        <v>7859</v>
      </c>
      <c r="F178" s="10">
        <f t="shared" si="79"/>
        <v>8111</v>
      </c>
      <c r="G178" s="10">
        <f t="shared" si="79"/>
        <v>8492</v>
      </c>
      <c r="H178" s="10">
        <f t="shared" si="79"/>
        <v>8862</v>
      </c>
      <c r="I178" s="10">
        <f t="shared" si="79"/>
        <v>8872</v>
      </c>
      <c r="J178" s="10">
        <f t="shared" si="79"/>
        <v>8214</v>
      </c>
      <c r="K178" s="10">
        <f t="shared" si="79"/>
        <v>8200</v>
      </c>
      <c r="L178" s="10">
        <f t="shared" si="79"/>
        <v>8601</v>
      </c>
      <c r="M178" s="10">
        <f t="shared" si="79"/>
        <v>9376</v>
      </c>
      <c r="N178" s="10">
        <f t="shared" si="79"/>
        <v>9753</v>
      </c>
      <c r="O178" s="10">
        <f t="shared" si="79"/>
        <v>10151</v>
      </c>
      <c r="P178" s="10">
        <f t="shared" si="79"/>
        <v>9498</v>
      </c>
      <c r="Q178" s="10">
        <f t="shared" si="79"/>
        <v>8479</v>
      </c>
      <c r="R178" s="40"/>
    </row>
    <row r="179" spans="1:18" ht="12">
      <c r="A179" s="6" t="s">
        <v>14</v>
      </c>
      <c r="B179" s="3"/>
      <c r="C179" s="35">
        <f aca="true" t="shared" si="80" ref="C179:Q179">C16</f>
        <v>22063</v>
      </c>
      <c r="D179" s="10">
        <f t="shared" si="80"/>
        <v>22520</v>
      </c>
      <c r="E179" s="10">
        <f t="shared" si="80"/>
        <v>22742</v>
      </c>
      <c r="F179" s="10">
        <f t="shared" si="80"/>
        <v>23123</v>
      </c>
      <c r="G179" s="10">
        <f t="shared" si="80"/>
        <v>24232</v>
      </c>
      <c r="H179" s="10">
        <f t="shared" si="80"/>
        <v>26557</v>
      </c>
      <c r="I179" s="10">
        <f t="shared" si="80"/>
        <v>26875</v>
      </c>
      <c r="J179" s="10">
        <f t="shared" si="80"/>
        <v>24800</v>
      </c>
      <c r="K179" s="10">
        <f t="shared" si="80"/>
        <v>24651</v>
      </c>
      <c r="L179" s="10">
        <f t="shared" si="80"/>
        <v>25480</v>
      </c>
      <c r="M179" s="10">
        <f t="shared" si="80"/>
        <v>27712</v>
      </c>
      <c r="N179" s="10">
        <f t="shared" si="80"/>
        <v>28702</v>
      </c>
      <c r="O179" s="10">
        <f t="shared" si="80"/>
        <v>27963</v>
      </c>
      <c r="P179" s="10">
        <f t="shared" si="80"/>
        <v>24471</v>
      </c>
      <c r="Q179" s="10">
        <f t="shared" si="80"/>
        <v>21211</v>
      </c>
      <c r="R179" s="40"/>
    </row>
    <row r="180" spans="1:18" s="7" customFormat="1" ht="12">
      <c r="A180" s="29" t="s">
        <v>0</v>
      </c>
      <c r="B180" s="15"/>
      <c r="C180" s="15">
        <f aca="true" t="shared" si="81" ref="C180:Q180">SUM(C177:C179)</f>
        <v>60758</v>
      </c>
      <c r="D180" s="15">
        <f t="shared" si="81"/>
        <v>62425</v>
      </c>
      <c r="E180" s="15">
        <f t="shared" si="81"/>
        <v>63744</v>
      </c>
      <c r="F180" s="15">
        <f t="shared" si="81"/>
        <v>64070</v>
      </c>
      <c r="G180" s="15">
        <f t="shared" si="81"/>
        <v>67818</v>
      </c>
      <c r="H180" s="15">
        <f t="shared" si="81"/>
        <v>72854</v>
      </c>
      <c r="I180" s="15">
        <f t="shared" si="81"/>
        <v>71789</v>
      </c>
      <c r="J180" s="15">
        <f t="shared" si="81"/>
        <v>64486</v>
      </c>
      <c r="K180" s="15">
        <f t="shared" si="81"/>
        <v>64649</v>
      </c>
      <c r="L180" s="15">
        <f t="shared" si="81"/>
        <v>66565</v>
      </c>
      <c r="M180" s="15">
        <f t="shared" si="81"/>
        <v>71540</v>
      </c>
      <c r="N180" s="15">
        <f t="shared" si="81"/>
        <v>73442</v>
      </c>
      <c r="O180" s="15">
        <f t="shared" si="81"/>
        <v>72815</v>
      </c>
      <c r="P180" s="15">
        <f t="shared" si="81"/>
        <v>65457</v>
      </c>
      <c r="Q180" s="15">
        <f t="shared" si="81"/>
        <v>56420</v>
      </c>
      <c r="R180" s="41"/>
    </row>
    <row r="181" spans="1:18" ht="12">
      <c r="A181" s="13"/>
      <c r="B181" s="20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42"/>
    </row>
    <row r="182" spans="1:18" ht="12">
      <c r="A182" s="13" t="s">
        <v>39</v>
      </c>
      <c r="B182" s="20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43"/>
    </row>
    <row r="183" spans="1:18" ht="12">
      <c r="A183" s="13"/>
      <c r="B183" s="20"/>
      <c r="C183" s="29">
        <v>2001</v>
      </c>
      <c r="D183" s="15">
        <v>2002</v>
      </c>
      <c r="E183" s="14">
        <v>2003</v>
      </c>
      <c r="F183" s="14">
        <v>2004</v>
      </c>
      <c r="G183" s="14">
        <v>2005</v>
      </c>
      <c r="H183" s="14">
        <v>2006</v>
      </c>
      <c r="I183" s="14">
        <v>2007</v>
      </c>
      <c r="J183" s="14">
        <v>2008</v>
      </c>
      <c r="K183" s="14">
        <v>2009</v>
      </c>
      <c r="L183" s="14">
        <v>2010</v>
      </c>
      <c r="M183" s="14">
        <v>2011</v>
      </c>
      <c r="N183" s="14">
        <v>2012</v>
      </c>
      <c r="O183" s="14">
        <v>2013</v>
      </c>
      <c r="P183" s="14">
        <v>2014</v>
      </c>
      <c r="Q183" s="14">
        <v>2015</v>
      </c>
      <c r="R183" s="12" t="s">
        <v>28</v>
      </c>
    </row>
    <row r="184" spans="1:18" ht="12">
      <c r="A184" s="7" t="s">
        <v>13</v>
      </c>
      <c r="C184" s="23">
        <f aca="true" t="shared" si="82" ref="C184:Q184">C93/C$86</f>
        <v>0.07993948985426753</v>
      </c>
      <c r="D184" s="24">
        <f t="shared" si="82"/>
        <v>0.08220551037656627</v>
      </c>
      <c r="E184" s="24">
        <f t="shared" si="82"/>
        <v>0.08532979344970966</v>
      </c>
      <c r="F184" s="24">
        <f t="shared" si="82"/>
        <v>0.08379663564125593</v>
      </c>
      <c r="G184" s="24">
        <f t="shared" si="82"/>
        <v>0.08110635690724313</v>
      </c>
      <c r="H184" s="24">
        <f t="shared" si="82"/>
        <v>0.07875630769901053</v>
      </c>
      <c r="I184" s="24">
        <f t="shared" si="82"/>
        <v>0.0731204177750507</v>
      </c>
      <c r="J184" s="24">
        <f t="shared" si="82"/>
        <v>0.06903939093891837</v>
      </c>
      <c r="K184" s="24">
        <f t="shared" si="82"/>
        <v>0.0720441263108391</v>
      </c>
      <c r="L184" s="24">
        <f t="shared" si="82"/>
        <v>0.07010703009992889</v>
      </c>
      <c r="M184" s="24">
        <f t="shared" si="82"/>
        <v>0.06803652073891472</v>
      </c>
      <c r="N184" s="24">
        <f t="shared" si="82"/>
        <v>0.0681593945934605</v>
      </c>
      <c r="O184" s="24">
        <f t="shared" si="82"/>
        <v>0.06851070269624181</v>
      </c>
      <c r="P184" s="24">
        <f t="shared" si="82"/>
        <v>0.06427882531543584</v>
      </c>
      <c r="Q184" s="24">
        <f t="shared" si="82"/>
        <v>0.05973697405934617</v>
      </c>
      <c r="R184" s="36">
        <f>(Q184-F184)/F184</f>
        <v>-0.28711966056623367</v>
      </c>
    </row>
    <row r="185" spans="1:18" ht="12">
      <c r="A185" s="7" t="s">
        <v>15</v>
      </c>
      <c r="C185" s="23">
        <f aca="true" t="shared" si="83" ref="C185:Q185">C94/C$87</f>
        <v>0.10997518427443714</v>
      </c>
      <c r="D185" s="24">
        <f t="shared" si="83"/>
        <v>0.11727596742991148</v>
      </c>
      <c r="E185" s="24">
        <f t="shared" si="83"/>
        <v>0.1222786945561962</v>
      </c>
      <c r="F185" s="24">
        <f t="shared" si="83"/>
        <v>0.12228865458582455</v>
      </c>
      <c r="G185" s="24">
        <f t="shared" si="83"/>
        <v>0.12169031882166115</v>
      </c>
      <c r="H185" s="24">
        <f t="shared" si="83"/>
        <v>0.12245481813920507</v>
      </c>
      <c r="I185" s="24">
        <f t="shared" si="83"/>
        <v>0.11861561904102642</v>
      </c>
      <c r="J185" s="24">
        <f t="shared" si="83"/>
        <v>0.11035323000644391</v>
      </c>
      <c r="K185" s="24">
        <f t="shared" si="83"/>
        <v>0.11155954402468589</v>
      </c>
      <c r="L185" s="24">
        <f t="shared" si="83"/>
        <v>0.1136199854253837</v>
      </c>
      <c r="M185" s="24">
        <f t="shared" si="83"/>
        <v>0.11106653869430572</v>
      </c>
      <c r="N185" s="24">
        <f t="shared" si="83"/>
        <v>0.11277594090726666</v>
      </c>
      <c r="O185" s="24">
        <f t="shared" si="83"/>
        <v>0.11246937472977703</v>
      </c>
      <c r="P185" s="24">
        <f t="shared" si="83"/>
        <v>0.10582598893215824</v>
      </c>
      <c r="Q185" s="24">
        <f t="shared" si="83"/>
        <v>0.08941251205206492</v>
      </c>
      <c r="R185" s="36">
        <f>(Q185-F185)/F185</f>
        <v>-0.2688404958342764</v>
      </c>
    </row>
    <row r="186" spans="1:18" ht="12">
      <c r="A186" s="7" t="s">
        <v>14</v>
      </c>
      <c r="C186" s="23">
        <f aca="true" t="shared" si="84" ref="C186:Q186">C95/C$88</f>
        <v>0.11044535649758712</v>
      </c>
      <c r="D186" s="24">
        <f t="shared" si="84"/>
        <v>0.1147888632230178</v>
      </c>
      <c r="E186" s="24">
        <f t="shared" si="84"/>
        <v>0.11866113018205234</v>
      </c>
      <c r="F186" s="24">
        <f t="shared" si="84"/>
        <v>0.12021986515143722</v>
      </c>
      <c r="G186" s="24">
        <f t="shared" si="84"/>
        <v>0.12011691852704637</v>
      </c>
      <c r="H186" s="24">
        <f t="shared" si="84"/>
        <v>0.11814310806972263</v>
      </c>
      <c r="I186" s="24">
        <f t="shared" si="84"/>
        <v>0.1129139106460111</v>
      </c>
      <c r="J186" s="24">
        <f t="shared" si="84"/>
        <v>0.10648125357314633</v>
      </c>
      <c r="K186" s="24">
        <f t="shared" si="84"/>
        <v>0.10733815945954031</v>
      </c>
      <c r="L186" s="24">
        <f t="shared" si="84"/>
        <v>0.10411667676185489</v>
      </c>
      <c r="M186" s="24">
        <f t="shared" si="84"/>
        <v>0.10150999028766818</v>
      </c>
      <c r="N186" s="24">
        <f t="shared" si="84"/>
        <v>0.10129981894951069</v>
      </c>
      <c r="O186" s="24">
        <f t="shared" si="84"/>
        <v>0.10071815710452382</v>
      </c>
      <c r="P186" s="24">
        <f t="shared" si="84"/>
        <v>0.09532983709232865</v>
      </c>
      <c r="Q186" s="24">
        <f t="shared" si="84"/>
        <v>0.08300061147330617</v>
      </c>
      <c r="R186" s="36">
        <f>(Q186-F186)/F186</f>
        <v>-0.3095932076720192</v>
      </c>
    </row>
    <row r="187" spans="1:18" s="7" customFormat="1" ht="12">
      <c r="A187" s="13" t="s">
        <v>0</v>
      </c>
      <c r="B187" s="14"/>
      <c r="C187" s="26">
        <f aca="true" t="shared" si="85" ref="C187:Q187">C96/C$89</f>
        <v>0.09256681871874675</v>
      </c>
      <c r="D187" s="27">
        <f t="shared" si="85"/>
        <v>0.09601980400060088</v>
      </c>
      <c r="E187" s="27">
        <f t="shared" si="85"/>
        <v>0.09961014345063468</v>
      </c>
      <c r="F187" s="27">
        <f t="shared" si="85"/>
        <v>0.09926456192179779</v>
      </c>
      <c r="G187" s="27">
        <f t="shared" si="85"/>
        <v>0.09766278648995937</v>
      </c>
      <c r="H187" s="27">
        <f t="shared" si="85"/>
        <v>0.095773290130454</v>
      </c>
      <c r="I187" s="27">
        <f t="shared" si="85"/>
        <v>0.09047936919878095</v>
      </c>
      <c r="J187" s="27">
        <f t="shared" si="85"/>
        <v>0.0852736143901828</v>
      </c>
      <c r="K187" s="27">
        <f t="shared" si="85"/>
        <v>0.08746174305705262</v>
      </c>
      <c r="L187" s="27">
        <f t="shared" si="85"/>
        <v>0.08557254892712599</v>
      </c>
      <c r="M187" s="27">
        <f t="shared" si="85"/>
        <v>0.08333353244401157</v>
      </c>
      <c r="N187" s="27">
        <f t="shared" si="85"/>
        <v>0.08355452133500553</v>
      </c>
      <c r="O187" s="27">
        <f t="shared" si="85"/>
        <v>0.08355985658543538</v>
      </c>
      <c r="P187" s="27">
        <f t="shared" si="85"/>
        <v>0.07871178074209038</v>
      </c>
      <c r="Q187" s="27">
        <f t="shared" si="85"/>
        <v>0.07032171500082213</v>
      </c>
      <c r="R187" s="37">
        <f>(Q187-F187)/F187</f>
        <v>-0.2915728066555847</v>
      </c>
    </row>
    <row r="188" spans="3:18" ht="12">
      <c r="C188" s="2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32"/>
    </row>
    <row r="189" spans="1:18" ht="12">
      <c r="A189" s="13" t="s">
        <v>41</v>
      </c>
      <c r="B189" s="20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43"/>
    </row>
    <row r="190" spans="1:18" ht="12">
      <c r="A190" s="13"/>
      <c r="B190" s="20"/>
      <c r="C190" s="29">
        <v>2001</v>
      </c>
      <c r="D190" s="15">
        <v>2002</v>
      </c>
      <c r="E190" s="14">
        <v>2003</v>
      </c>
      <c r="F190" s="14">
        <v>2004</v>
      </c>
      <c r="G190" s="14">
        <v>2005</v>
      </c>
      <c r="H190" s="14">
        <v>2006</v>
      </c>
      <c r="I190" s="14">
        <v>2007</v>
      </c>
      <c r="J190" s="14">
        <v>2008</v>
      </c>
      <c r="K190" s="14">
        <v>2009</v>
      </c>
      <c r="L190" s="14">
        <v>2010</v>
      </c>
      <c r="M190" s="14">
        <v>2011</v>
      </c>
      <c r="N190" s="14">
        <v>2012</v>
      </c>
      <c r="O190" s="14">
        <v>2013</v>
      </c>
      <c r="P190" s="14">
        <v>2014</v>
      </c>
      <c r="Q190" s="14">
        <v>2015</v>
      </c>
      <c r="R190" s="12" t="s">
        <v>28</v>
      </c>
    </row>
    <row r="191" spans="1:18" ht="12">
      <c r="A191" s="7" t="s">
        <v>13</v>
      </c>
      <c r="C191" s="23">
        <f aca="true" t="shared" si="86" ref="C191:Q191">C100/C$86</f>
        <v>0.049294480658451295</v>
      </c>
      <c r="D191" s="24">
        <f t="shared" si="86"/>
        <v>0.050133676612696285</v>
      </c>
      <c r="E191" s="24">
        <f t="shared" si="86"/>
        <v>0.04941413663284057</v>
      </c>
      <c r="F191" s="24">
        <f t="shared" si="86"/>
        <v>0.050414377718868524</v>
      </c>
      <c r="G191" s="24">
        <f t="shared" si="86"/>
        <v>0.05380063791220611</v>
      </c>
      <c r="H191" s="24">
        <f t="shared" si="86"/>
        <v>0.05965266615525614</v>
      </c>
      <c r="I191" s="24">
        <f t="shared" si="86"/>
        <v>0.06052954210859846</v>
      </c>
      <c r="J191" s="24">
        <f t="shared" si="86"/>
        <v>0.06499346207211304</v>
      </c>
      <c r="K191" s="24">
        <f t="shared" si="86"/>
        <v>0.0695265883390622</v>
      </c>
      <c r="L191" s="24">
        <f t="shared" si="86"/>
        <v>0.06709137647684592</v>
      </c>
      <c r="M191" s="24">
        <f t="shared" si="86"/>
        <v>0.06556704111375344</v>
      </c>
      <c r="N191" s="24">
        <f t="shared" si="86"/>
        <v>0.07097904943368477</v>
      </c>
      <c r="O191" s="24">
        <f t="shared" si="86"/>
        <v>0.06880927835299981</v>
      </c>
      <c r="P191" s="24">
        <f t="shared" si="86"/>
        <v>0.0673786726360291</v>
      </c>
      <c r="Q191" s="24">
        <f t="shared" si="86"/>
        <v>0.06511846027495434</v>
      </c>
      <c r="R191" s="36">
        <f>(Q191-F191)/F191</f>
        <v>0.2916644659997963</v>
      </c>
    </row>
    <row r="192" spans="1:18" ht="12">
      <c r="A192" s="7" t="s">
        <v>15</v>
      </c>
      <c r="C192" s="23">
        <f aca="true" t="shared" si="87" ref="C192:Q192">C101/C$87</f>
        <v>0.023644054868777954</v>
      </c>
      <c r="D192" s="24">
        <f t="shared" si="87"/>
        <v>0.024462204288808236</v>
      </c>
      <c r="E192" s="24">
        <f t="shared" si="87"/>
        <v>0.025702426561446008</v>
      </c>
      <c r="F192" s="24">
        <f t="shared" si="87"/>
        <v>0.027494226031033474</v>
      </c>
      <c r="G192" s="24">
        <f t="shared" si="87"/>
        <v>0.029230472350187414</v>
      </c>
      <c r="H192" s="24">
        <f t="shared" si="87"/>
        <v>0.031612081164132125</v>
      </c>
      <c r="I192" s="24">
        <f t="shared" si="87"/>
        <v>0.032196906852405824</v>
      </c>
      <c r="J192" s="24">
        <f t="shared" si="87"/>
        <v>0.03082724334336369</v>
      </c>
      <c r="K192" s="24">
        <f t="shared" si="87"/>
        <v>0.03343506616768311</v>
      </c>
      <c r="L192" s="24">
        <f t="shared" si="87"/>
        <v>0.03426315608523918</v>
      </c>
      <c r="M192" s="24">
        <f t="shared" si="87"/>
        <v>0.034298969980972586</v>
      </c>
      <c r="N192" s="24">
        <f t="shared" si="87"/>
        <v>0.03463998692143959</v>
      </c>
      <c r="O192" s="24">
        <f t="shared" si="87"/>
        <v>0.03411372012105989</v>
      </c>
      <c r="P192" s="24">
        <f t="shared" si="87"/>
        <v>0.031753433080549294</v>
      </c>
      <c r="Q192" s="24">
        <f t="shared" si="87"/>
        <v>0.031305238630885426</v>
      </c>
      <c r="R192" s="36">
        <f>(Q192-F192)/F192</f>
        <v>0.13861137955112318</v>
      </c>
    </row>
    <row r="193" spans="1:18" ht="12">
      <c r="A193" s="7" t="s">
        <v>14</v>
      </c>
      <c r="C193" s="23">
        <f aca="true" t="shared" si="88" ref="C193:Q193">C102/C$88</f>
        <v>0.041072113961269606</v>
      </c>
      <c r="D193" s="24">
        <f t="shared" si="88"/>
        <v>0.040978673799165234</v>
      </c>
      <c r="E193" s="24">
        <f t="shared" si="88"/>
        <v>0.040456789284587256</v>
      </c>
      <c r="F193" s="24">
        <f t="shared" si="88"/>
        <v>0.04226568890155272</v>
      </c>
      <c r="G193" s="24">
        <f t="shared" si="88"/>
        <v>0.045640474403296855</v>
      </c>
      <c r="H193" s="24">
        <f t="shared" si="88"/>
        <v>0.04918389524749358</v>
      </c>
      <c r="I193" s="24">
        <f t="shared" si="88"/>
        <v>0.051992301163784754</v>
      </c>
      <c r="J193" s="24">
        <f t="shared" si="88"/>
        <v>0.053384373131379295</v>
      </c>
      <c r="K193" s="24">
        <f t="shared" si="88"/>
        <v>0.05831000372360807</v>
      </c>
      <c r="L193" s="24">
        <f t="shared" si="88"/>
        <v>0.057922332429230526</v>
      </c>
      <c r="M193" s="24">
        <f t="shared" si="88"/>
        <v>0.05536373091122654</v>
      </c>
      <c r="N193" s="24">
        <f t="shared" si="88"/>
        <v>0.06103282957548564</v>
      </c>
      <c r="O193" s="24">
        <f t="shared" si="88"/>
        <v>0.05684318782835322</v>
      </c>
      <c r="P193" s="24">
        <f t="shared" si="88"/>
        <v>0.05154746200787191</v>
      </c>
      <c r="Q193" s="24">
        <f t="shared" si="88"/>
        <v>0.048472177964569</v>
      </c>
      <c r="R193" s="36">
        <f>(Q193-F193)/F193</f>
        <v>0.14684462088084585</v>
      </c>
    </row>
    <row r="194" spans="1:18" s="7" customFormat="1" ht="12">
      <c r="A194" s="13" t="s">
        <v>0</v>
      </c>
      <c r="B194" s="14"/>
      <c r="C194" s="26">
        <f aca="true" t="shared" si="89" ref="C194:Q194">C103/C$89</f>
        <v>0.04424356519606578</v>
      </c>
      <c r="D194" s="27">
        <f t="shared" si="89"/>
        <v>0.043629815057239334</v>
      </c>
      <c r="E194" s="27">
        <f t="shared" si="89"/>
        <v>0.044248398800828335</v>
      </c>
      <c r="F194" s="27">
        <f t="shared" si="89"/>
        <v>0.045566450988809085</v>
      </c>
      <c r="G194" s="27">
        <f t="shared" si="89"/>
        <v>0.04876798623893453</v>
      </c>
      <c r="H194" s="27">
        <f t="shared" si="89"/>
        <v>0.053516600870509766</v>
      </c>
      <c r="I194" s="27">
        <f t="shared" si="89"/>
        <v>0.05497160747666768</v>
      </c>
      <c r="J194" s="27">
        <f t="shared" si="89"/>
        <v>0.05782123436180421</v>
      </c>
      <c r="K194" s="27">
        <f t="shared" si="89"/>
        <v>0.06223012435330897</v>
      </c>
      <c r="L194" s="27">
        <f t="shared" si="89"/>
        <v>0.06074154492281872</v>
      </c>
      <c r="M194" s="27">
        <f t="shared" si="89"/>
        <v>0.059000476168858465</v>
      </c>
      <c r="N194" s="27">
        <f t="shared" si="89"/>
        <v>0.0639211461437201</v>
      </c>
      <c r="O194" s="27">
        <f t="shared" si="89"/>
        <v>0.061251552063361026</v>
      </c>
      <c r="P194" s="27">
        <f t="shared" si="89"/>
        <v>0.05846761922833197</v>
      </c>
      <c r="Q194" s="27">
        <f t="shared" si="89"/>
        <v>0.056035165455350484</v>
      </c>
      <c r="R194" s="37">
        <f>(Q194-F194)/F194</f>
        <v>0.22974610133917317</v>
      </c>
    </row>
    <row r="195" spans="3:18" ht="12">
      <c r="C195" s="2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32"/>
    </row>
    <row r="196" spans="1:18" ht="12">
      <c r="A196" s="13" t="s">
        <v>31</v>
      </c>
      <c r="B196" s="20"/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43"/>
    </row>
    <row r="197" spans="1:18" ht="12">
      <c r="A197" s="13"/>
      <c r="B197" s="20"/>
      <c r="C197" s="29">
        <v>2001</v>
      </c>
      <c r="D197" s="15">
        <v>2002</v>
      </c>
      <c r="E197" s="14">
        <v>2003</v>
      </c>
      <c r="F197" s="14">
        <v>2004</v>
      </c>
      <c r="G197" s="14">
        <v>2005</v>
      </c>
      <c r="H197" s="14">
        <v>2006</v>
      </c>
      <c r="I197" s="14">
        <v>2007</v>
      </c>
      <c r="J197" s="14">
        <v>2008</v>
      </c>
      <c r="K197" s="14">
        <v>2009</v>
      </c>
      <c r="L197" s="14">
        <v>2010</v>
      </c>
      <c r="M197" s="14">
        <v>2011</v>
      </c>
      <c r="N197" s="14">
        <v>2012</v>
      </c>
      <c r="O197" s="14">
        <v>2013</v>
      </c>
      <c r="P197" s="14">
        <v>2014</v>
      </c>
      <c r="Q197" s="14">
        <v>2015</v>
      </c>
      <c r="R197" s="12" t="s">
        <v>28</v>
      </c>
    </row>
    <row r="198" spans="1:18" ht="12">
      <c r="A198" s="7" t="s">
        <v>13</v>
      </c>
      <c r="C198" s="23">
        <f aca="true" t="shared" si="90" ref="C198:Q198">C107/C86</f>
        <v>0.12923397051271882</v>
      </c>
      <c r="D198" s="24">
        <f t="shared" si="90"/>
        <v>0.13233918698926256</v>
      </c>
      <c r="E198" s="24">
        <f t="shared" si="90"/>
        <v>0.13474393008255023</v>
      </c>
      <c r="F198" s="24">
        <f t="shared" si="90"/>
        <v>0.13421101336012445</v>
      </c>
      <c r="G198" s="24">
        <f t="shared" si="90"/>
        <v>0.13490699481944923</v>
      </c>
      <c r="H198" s="24">
        <f t="shared" si="90"/>
        <v>0.13840897385426668</v>
      </c>
      <c r="I198" s="24">
        <f t="shared" si="90"/>
        <v>0.13364995988364914</v>
      </c>
      <c r="J198" s="24">
        <f t="shared" si="90"/>
        <v>0.1340328530110314</v>
      </c>
      <c r="K198" s="24">
        <f t="shared" si="90"/>
        <v>0.14157071464990129</v>
      </c>
      <c r="L198" s="24">
        <f t="shared" si="90"/>
        <v>0.1371984065767748</v>
      </c>
      <c r="M198" s="24">
        <f t="shared" si="90"/>
        <v>0.13360356185266817</v>
      </c>
      <c r="N198" s="24">
        <f t="shared" si="90"/>
        <v>0.13913844402714526</v>
      </c>
      <c r="O198" s="24">
        <f t="shared" si="90"/>
        <v>0.13731998104924162</v>
      </c>
      <c r="P198" s="24">
        <f t="shared" si="90"/>
        <v>0.13165749795146495</v>
      </c>
      <c r="Q198" s="24">
        <f t="shared" si="90"/>
        <v>0.1248554343343005</v>
      </c>
      <c r="R198" s="36">
        <f>(Q198-F198)/F198</f>
        <v>-0.06970798291136059</v>
      </c>
    </row>
    <row r="199" spans="1:18" ht="12">
      <c r="A199" s="7" t="s">
        <v>15</v>
      </c>
      <c r="C199" s="23">
        <f aca="true" t="shared" si="91" ref="C199:Q199">C108/C87</f>
        <v>0.1336192391432151</v>
      </c>
      <c r="D199" s="24">
        <f t="shared" si="91"/>
        <v>0.14173817171871972</v>
      </c>
      <c r="E199" s="24">
        <f t="shared" si="91"/>
        <v>0.1479811211176422</v>
      </c>
      <c r="F199" s="24">
        <f t="shared" si="91"/>
        <v>0.14978288061685802</v>
      </c>
      <c r="G199" s="24">
        <f t="shared" si="91"/>
        <v>0.15092079117184856</v>
      </c>
      <c r="H199" s="24">
        <f t="shared" si="91"/>
        <v>0.1540668993033372</v>
      </c>
      <c r="I199" s="24">
        <f t="shared" si="91"/>
        <v>0.15081252589343225</v>
      </c>
      <c r="J199" s="24">
        <f t="shared" si="91"/>
        <v>0.1411804733498076</v>
      </c>
      <c r="K199" s="24">
        <f t="shared" si="91"/>
        <v>0.14499461019236898</v>
      </c>
      <c r="L199" s="24">
        <f t="shared" si="91"/>
        <v>0.14788314151062287</v>
      </c>
      <c r="M199" s="24">
        <f t="shared" si="91"/>
        <v>0.1453655086752783</v>
      </c>
      <c r="N199" s="24">
        <f t="shared" si="91"/>
        <v>0.14741592782870624</v>
      </c>
      <c r="O199" s="24">
        <f t="shared" si="91"/>
        <v>0.14658309485083693</v>
      </c>
      <c r="P199" s="24">
        <f t="shared" si="91"/>
        <v>0.1375794220127075</v>
      </c>
      <c r="Q199" s="24">
        <f t="shared" si="91"/>
        <v>0.12071775068295035</v>
      </c>
      <c r="R199" s="36">
        <f>(Q199-F199)/F199</f>
        <v>-0.1940484107009249</v>
      </c>
    </row>
    <row r="200" spans="1:18" ht="12">
      <c r="A200" s="7" t="s">
        <v>14</v>
      </c>
      <c r="C200" s="23">
        <f aca="true" t="shared" si="92" ref="C200:Q200">C109/C88</f>
        <v>0.15151747045885672</v>
      </c>
      <c r="D200" s="24">
        <f t="shared" si="92"/>
        <v>0.15576753702218304</v>
      </c>
      <c r="E200" s="24">
        <f t="shared" si="92"/>
        <v>0.15911791946663958</v>
      </c>
      <c r="F200" s="24">
        <f t="shared" si="92"/>
        <v>0.16248555405298995</v>
      </c>
      <c r="G200" s="24">
        <f t="shared" si="92"/>
        <v>0.16575739293034322</v>
      </c>
      <c r="H200" s="24">
        <f t="shared" si="92"/>
        <v>0.16732700331721623</v>
      </c>
      <c r="I200" s="24">
        <f t="shared" si="92"/>
        <v>0.16490621180979584</v>
      </c>
      <c r="J200" s="24">
        <f t="shared" si="92"/>
        <v>0.15986562670452562</v>
      </c>
      <c r="K200" s="24">
        <f t="shared" si="92"/>
        <v>0.16564816318314837</v>
      </c>
      <c r="L200" s="24">
        <f t="shared" si="92"/>
        <v>0.1620390091910854</v>
      </c>
      <c r="M200" s="24">
        <f t="shared" si="92"/>
        <v>0.1568737211988947</v>
      </c>
      <c r="N200" s="24">
        <f t="shared" si="92"/>
        <v>0.16233264852499635</v>
      </c>
      <c r="O200" s="24">
        <f t="shared" si="92"/>
        <v>0.15756134493287705</v>
      </c>
      <c r="P200" s="24">
        <f t="shared" si="92"/>
        <v>0.14687729910020056</v>
      </c>
      <c r="Q200" s="24">
        <f t="shared" si="92"/>
        <v>0.1314727894378752</v>
      </c>
      <c r="R200" s="36">
        <f>(Q200-F200)/F200</f>
        <v>-0.19086474976723683</v>
      </c>
    </row>
    <row r="201" spans="1:18" s="7" customFormat="1" ht="12">
      <c r="A201" s="13" t="s">
        <v>0</v>
      </c>
      <c r="B201" s="14"/>
      <c r="C201" s="26">
        <f aca="true" t="shared" si="93" ref="C201:Q201">C110/C89</f>
        <v>0.13681038391481254</v>
      </c>
      <c r="D201" s="27">
        <f t="shared" si="93"/>
        <v>0.1396496190578402</v>
      </c>
      <c r="E201" s="27">
        <f t="shared" si="93"/>
        <v>0.14385854225146302</v>
      </c>
      <c r="F201" s="27">
        <f t="shared" si="93"/>
        <v>0.14483101291060688</v>
      </c>
      <c r="G201" s="27">
        <f t="shared" si="93"/>
        <v>0.14643077272889388</v>
      </c>
      <c r="H201" s="27">
        <f t="shared" si="93"/>
        <v>0.14928989100096376</v>
      </c>
      <c r="I201" s="27">
        <f t="shared" si="93"/>
        <v>0.14545097667544862</v>
      </c>
      <c r="J201" s="27">
        <f t="shared" si="93"/>
        <v>0.14309484875198702</v>
      </c>
      <c r="K201" s="27">
        <f t="shared" si="93"/>
        <v>0.14969186741036158</v>
      </c>
      <c r="L201" s="27">
        <f t="shared" si="93"/>
        <v>0.1463140938499447</v>
      </c>
      <c r="M201" s="27">
        <f t="shared" si="93"/>
        <v>0.14233400861287002</v>
      </c>
      <c r="N201" s="27">
        <f t="shared" si="93"/>
        <v>0.14747566747872565</v>
      </c>
      <c r="O201" s="27">
        <f t="shared" si="93"/>
        <v>0.1448114086487964</v>
      </c>
      <c r="P201" s="27">
        <f t="shared" si="93"/>
        <v>0.13717939997042236</v>
      </c>
      <c r="Q201" s="27">
        <f t="shared" si="93"/>
        <v>0.1263568804561726</v>
      </c>
      <c r="R201" s="37">
        <f>(Q201-F201)/F201</f>
        <v>-0.12755646793575173</v>
      </c>
    </row>
    <row r="202" spans="3:18" ht="12">
      <c r="C202" s="22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32"/>
    </row>
    <row r="203" spans="1:18" ht="12">
      <c r="A203" s="13" t="s">
        <v>18</v>
      </c>
      <c r="B203" s="20"/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43"/>
    </row>
    <row r="204" spans="1:18" ht="12">
      <c r="A204" s="13"/>
      <c r="B204" s="20"/>
      <c r="C204" s="29">
        <v>2001</v>
      </c>
      <c r="D204" s="15">
        <v>2002</v>
      </c>
      <c r="E204" s="14">
        <v>2003</v>
      </c>
      <c r="F204" s="14">
        <v>2004</v>
      </c>
      <c r="G204" s="14">
        <v>2005</v>
      </c>
      <c r="H204" s="14">
        <v>2006</v>
      </c>
      <c r="I204" s="14">
        <v>2007</v>
      </c>
      <c r="J204" s="14">
        <v>2008</v>
      </c>
      <c r="K204" s="14">
        <v>2009</v>
      </c>
      <c r="L204" s="14">
        <v>2010</v>
      </c>
      <c r="M204" s="14">
        <v>2011</v>
      </c>
      <c r="N204" s="14">
        <v>2012</v>
      </c>
      <c r="O204" s="14">
        <v>2013</v>
      </c>
      <c r="P204" s="14">
        <v>2014</v>
      </c>
      <c r="Q204" s="14">
        <v>2015</v>
      </c>
      <c r="R204" s="12" t="s">
        <v>28</v>
      </c>
    </row>
    <row r="205" spans="1:18" ht="12">
      <c r="A205" s="7" t="s">
        <v>13</v>
      </c>
      <c r="C205" s="23">
        <f aca="true" t="shared" si="94" ref="C205:Q205">C114/C86</f>
        <v>0.028321611023903244</v>
      </c>
      <c r="D205" s="24">
        <f t="shared" si="94"/>
        <v>0.031527426410382794</v>
      </c>
      <c r="E205" s="24">
        <f t="shared" si="94"/>
        <v>0.03513738979443412</v>
      </c>
      <c r="F205" s="24">
        <f t="shared" si="94"/>
        <v>0.038097551405536195</v>
      </c>
      <c r="G205" s="24">
        <f t="shared" si="94"/>
        <v>0.036825279797859586</v>
      </c>
      <c r="H205" s="24">
        <f t="shared" si="94"/>
        <v>0.03483209811613168</v>
      </c>
      <c r="I205" s="24">
        <f t="shared" si="94"/>
        <v>0.03065615246107167</v>
      </c>
      <c r="J205" s="24">
        <f t="shared" si="94"/>
        <v>0.028648980618833905</v>
      </c>
      <c r="K205" s="24">
        <f t="shared" si="94"/>
        <v>0.03205939838257759</v>
      </c>
      <c r="L205" s="24">
        <f t="shared" si="94"/>
        <v>0.03090207686579759</v>
      </c>
      <c r="M205" s="24">
        <f t="shared" si="94"/>
        <v>0.030212989293603117</v>
      </c>
      <c r="N205" s="24">
        <f t="shared" si="94"/>
        <v>0.031054329512450258</v>
      </c>
      <c r="O205" s="24">
        <f t="shared" si="94"/>
        <v>0.03399039256312863</v>
      </c>
      <c r="P205" s="24">
        <f t="shared" si="94"/>
        <v>0.03250237861360738</v>
      </c>
      <c r="Q205" s="24">
        <f t="shared" si="94"/>
        <v>0.03076131303742414</v>
      </c>
      <c r="R205" s="36">
        <f>(Q205-F205)/F205</f>
        <v>-0.19256456379624393</v>
      </c>
    </row>
    <row r="206" spans="1:18" ht="12">
      <c r="A206" s="7" t="s">
        <v>15</v>
      </c>
      <c r="C206" s="23">
        <f aca="true" t="shared" si="95" ref="C206:Q206">C115/C87</f>
        <v>0.07117606469674793</v>
      </c>
      <c r="D206" s="24">
        <f t="shared" si="95"/>
        <v>0.07923437504238981</v>
      </c>
      <c r="E206" s="24">
        <f t="shared" si="95"/>
        <v>0.08601502951647244</v>
      </c>
      <c r="F206" s="24">
        <f t="shared" si="95"/>
        <v>0.08839806581492747</v>
      </c>
      <c r="G206" s="24">
        <f t="shared" si="95"/>
        <v>0.0899817533067938</v>
      </c>
      <c r="H206" s="24">
        <f t="shared" si="95"/>
        <v>0.0911288257961156</v>
      </c>
      <c r="I206" s="24">
        <f t="shared" si="95"/>
        <v>0.0878567838463009</v>
      </c>
      <c r="J206" s="24">
        <f t="shared" si="95"/>
        <v>0.08221821752293526</v>
      </c>
      <c r="K206" s="24">
        <f t="shared" si="95"/>
        <v>0.08452816876419576</v>
      </c>
      <c r="L206" s="24">
        <f t="shared" si="95"/>
        <v>0.08765397893084857</v>
      </c>
      <c r="M206" s="24">
        <f t="shared" si="95"/>
        <v>0.08672933878635597</v>
      </c>
      <c r="N206" s="24">
        <f t="shared" si="95"/>
        <v>0.08864170494518729</v>
      </c>
      <c r="O206" s="24">
        <f t="shared" si="95"/>
        <v>0.09034840748594841</v>
      </c>
      <c r="P206" s="24">
        <f t="shared" si="95"/>
        <v>0.0850289506046321</v>
      </c>
      <c r="Q206" s="24">
        <f t="shared" si="95"/>
        <v>0.07099419492206331</v>
      </c>
      <c r="R206" s="36">
        <f>(Q206-F206)/F206</f>
        <v>-0.19688067530008366</v>
      </c>
    </row>
    <row r="207" spans="1:18" ht="12">
      <c r="A207" s="7" t="s">
        <v>14</v>
      </c>
      <c r="C207" s="23">
        <f aca="true" t="shared" si="96" ref="C207:Q207">C116/C88</f>
        <v>0.06507202569040782</v>
      </c>
      <c r="D207" s="24">
        <f t="shared" si="96"/>
        <v>0.06919909385945944</v>
      </c>
      <c r="E207" s="24">
        <f t="shared" si="96"/>
        <v>0.07562651292860853</v>
      </c>
      <c r="F207" s="24">
        <f t="shared" si="96"/>
        <v>0.07932787827670947</v>
      </c>
      <c r="G207" s="24">
        <f t="shared" si="96"/>
        <v>0.08014670892453017</v>
      </c>
      <c r="H207" s="24">
        <f t="shared" si="96"/>
        <v>0.0775445554444218</v>
      </c>
      <c r="I207" s="24">
        <f t="shared" si="96"/>
        <v>0.07309789888502809</v>
      </c>
      <c r="J207" s="24">
        <f t="shared" si="96"/>
        <v>0.06846220510393569</v>
      </c>
      <c r="K207" s="24">
        <f t="shared" si="96"/>
        <v>0.06974167551920225</v>
      </c>
      <c r="L207" s="24">
        <f t="shared" si="96"/>
        <v>0.06810796004897512</v>
      </c>
      <c r="M207" s="24">
        <f t="shared" si="96"/>
        <v>0.06701594946319912</v>
      </c>
      <c r="N207" s="24">
        <f t="shared" si="96"/>
        <v>0.06728757485082425</v>
      </c>
      <c r="O207" s="24">
        <f t="shared" si="96"/>
        <v>0.06941015933906225</v>
      </c>
      <c r="P207" s="24">
        <f t="shared" si="96"/>
        <v>0.06598586489066204</v>
      </c>
      <c r="Q207" s="24">
        <f t="shared" si="96"/>
        <v>0.05660520355171256</v>
      </c>
      <c r="R207" s="36">
        <f>(Q207-F207)/F207</f>
        <v>-0.28643996560372204</v>
      </c>
    </row>
    <row r="208" spans="1:18" s="7" customFormat="1" ht="12">
      <c r="A208" s="13" t="s">
        <v>0</v>
      </c>
      <c r="B208" s="14"/>
      <c r="C208" s="26">
        <f aca="true" t="shared" si="97" ref="C208:Q208">C117/C89</f>
        <v>0.044159739037873826</v>
      </c>
      <c r="D208" s="27">
        <f t="shared" si="97"/>
        <v>0.04817947666456003</v>
      </c>
      <c r="E208" s="27">
        <f t="shared" si="97"/>
        <v>0.053062000094186886</v>
      </c>
      <c r="F208" s="27">
        <f t="shared" si="97"/>
        <v>0.05625931910052082</v>
      </c>
      <c r="G208" s="27">
        <f t="shared" si="97"/>
        <v>0.05600060236655741</v>
      </c>
      <c r="H208" s="27">
        <f t="shared" si="97"/>
        <v>0.054160761233014575</v>
      </c>
      <c r="I208" s="27">
        <f t="shared" si="97"/>
        <v>0.05002715818562568</v>
      </c>
      <c r="J208" s="27">
        <f t="shared" si="97"/>
        <v>0.04687664461674092</v>
      </c>
      <c r="K208" s="27">
        <f t="shared" si="97"/>
        <v>0.04956716044226491</v>
      </c>
      <c r="L208" s="27">
        <f t="shared" si="97"/>
        <v>0.04876662715179735</v>
      </c>
      <c r="M208" s="27">
        <f t="shared" si="97"/>
        <v>0.04799710067150163</v>
      </c>
      <c r="N208" s="27">
        <f t="shared" si="97"/>
        <v>0.04882163018435013</v>
      </c>
      <c r="O208" s="27">
        <f t="shared" si="97"/>
        <v>0.0513988197652545</v>
      </c>
      <c r="P208" s="27">
        <f t="shared" si="97"/>
        <v>0.04889633256506737</v>
      </c>
      <c r="Q208" s="27">
        <f t="shared" si="97"/>
        <v>0.043358686930878805</v>
      </c>
      <c r="R208" s="37">
        <f>(Q208-F208)/F208</f>
        <v>-0.22930658201873955</v>
      </c>
    </row>
    <row r="209" spans="3:18" ht="12">
      <c r="C209" s="22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32"/>
    </row>
    <row r="210" spans="1:18" ht="12">
      <c r="A210" s="13" t="s">
        <v>19</v>
      </c>
      <c r="B210" s="20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</row>
    <row r="211" spans="1:18" ht="12">
      <c r="A211" s="13"/>
      <c r="B211" s="20"/>
      <c r="C211" s="29">
        <v>2001</v>
      </c>
      <c r="D211" s="15">
        <v>2002</v>
      </c>
      <c r="E211" s="14">
        <v>2003</v>
      </c>
      <c r="F211" s="14">
        <v>2004</v>
      </c>
      <c r="G211" s="14">
        <v>2005</v>
      </c>
      <c r="H211" s="14">
        <v>2006</v>
      </c>
      <c r="I211" s="14">
        <v>2007</v>
      </c>
      <c r="J211" s="14">
        <v>2008</v>
      </c>
      <c r="K211" s="14">
        <v>2009</v>
      </c>
      <c r="L211" s="14">
        <v>2010</v>
      </c>
      <c r="M211" s="14">
        <v>2011</v>
      </c>
      <c r="N211" s="14">
        <v>2012</v>
      </c>
      <c r="O211" s="14">
        <v>2013</v>
      </c>
      <c r="P211" s="14">
        <v>2014</v>
      </c>
      <c r="Q211" s="14">
        <v>2015</v>
      </c>
      <c r="R211" s="12" t="s">
        <v>28</v>
      </c>
    </row>
    <row r="212" spans="1:18" ht="12">
      <c r="A212" s="7" t="s">
        <v>13</v>
      </c>
      <c r="C212" s="23">
        <f aca="true" t="shared" si="98" ref="C212:Q212">C121/C86</f>
        <v>0.025621954038724984</v>
      </c>
      <c r="D212" s="24">
        <f t="shared" si="98"/>
        <v>0.021481258840277316</v>
      </c>
      <c r="E212" s="24">
        <f t="shared" si="98"/>
        <v>0.01672160842416365</v>
      </c>
      <c r="F212" s="24">
        <f t="shared" si="98"/>
        <v>0.014777363662370343</v>
      </c>
      <c r="G212" s="24">
        <f t="shared" si="98"/>
        <v>0.014954004159773287</v>
      </c>
      <c r="H212" s="24">
        <f t="shared" si="98"/>
        <v>0.018260405466594676</v>
      </c>
      <c r="I212" s="24">
        <f t="shared" si="98"/>
        <v>0.017626732076368428</v>
      </c>
      <c r="J212" s="24">
        <f t="shared" si="98"/>
        <v>0.02151136989106799</v>
      </c>
      <c r="K212" s="24">
        <f t="shared" si="98"/>
        <v>0.02250953605014489</v>
      </c>
      <c r="L212" s="24">
        <f t="shared" si="98"/>
        <v>0.018606480925038246</v>
      </c>
      <c r="M212" s="24">
        <f t="shared" si="98"/>
        <v>0.01542391283063286</v>
      </c>
      <c r="N212" s="24">
        <f t="shared" si="98"/>
        <v>0.02119313869511138</v>
      </c>
      <c r="O212" s="24">
        <f t="shared" si="98"/>
        <v>0.01847771237549106</v>
      </c>
      <c r="P212" s="24">
        <f t="shared" si="98"/>
        <v>0.014186632203573185</v>
      </c>
      <c r="Q212" s="24">
        <f t="shared" si="98"/>
        <v>0.013395396264440033</v>
      </c>
      <c r="R212" s="36">
        <f>(Q212-F212)/F212</f>
        <v>-0.09351921151195634</v>
      </c>
    </row>
    <row r="213" spans="1:18" ht="12">
      <c r="A213" s="7" t="s">
        <v>15</v>
      </c>
      <c r="C213" s="23">
        <f aca="true" t="shared" si="99" ref="C213:Q213">C122/C87</f>
        <v>0.007358180649765045</v>
      </c>
      <c r="D213" s="24">
        <f t="shared" si="99"/>
        <v>0.006134234018451148</v>
      </c>
      <c r="E213" s="24">
        <f t="shared" si="99"/>
        <v>0.005373074010942634</v>
      </c>
      <c r="F213" s="24">
        <f t="shared" si="99"/>
        <v>0.0055660002087250075</v>
      </c>
      <c r="G213" s="24">
        <f t="shared" si="99"/>
        <v>0.005914342616124279</v>
      </c>
      <c r="H213" s="24">
        <f t="shared" si="99"/>
        <v>0.006695945534556969</v>
      </c>
      <c r="I213" s="24">
        <f t="shared" si="99"/>
        <v>0.006609348432735638</v>
      </c>
      <c r="J213" s="24">
        <f t="shared" si="99"/>
        <v>0.006327518989968678</v>
      </c>
      <c r="K213" s="24">
        <f t="shared" si="99"/>
        <v>0.007840972942097716</v>
      </c>
      <c r="L213" s="24">
        <f t="shared" si="99"/>
        <v>0.008117831928116518</v>
      </c>
      <c r="M213" s="24">
        <f t="shared" si="99"/>
        <v>0.007437980783675547</v>
      </c>
      <c r="N213" s="24">
        <f t="shared" si="99"/>
        <v>0.008220252854354007</v>
      </c>
      <c r="O213" s="24">
        <f t="shared" si="99"/>
        <v>0.00749933087644891</v>
      </c>
      <c r="P213" s="24">
        <f t="shared" si="99"/>
        <v>0.005592846894855503</v>
      </c>
      <c r="Q213" s="24">
        <f t="shared" si="99"/>
        <v>0.007186043708822112</v>
      </c>
      <c r="R213" s="36">
        <f>(Q213-F213)/F213</f>
        <v>0.291060625106984</v>
      </c>
    </row>
    <row r="214" spans="1:18" ht="12">
      <c r="A214" s="7" t="s">
        <v>14</v>
      </c>
      <c r="C214" s="23">
        <f aca="true" t="shared" si="100" ref="C214:Q214">C123/C88</f>
        <v>0.0204687999090518</v>
      </c>
      <c r="D214" s="24">
        <f t="shared" si="100"/>
        <v>0.01794021618229566</v>
      </c>
      <c r="E214" s="24">
        <f t="shared" si="100"/>
        <v>0.014670267872497972</v>
      </c>
      <c r="F214" s="24">
        <f t="shared" si="100"/>
        <v>0.014121638628974371</v>
      </c>
      <c r="G214" s="24">
        <f t="shared" si="100"/>
        <v>0.015068608222266813</v>
      </c>
      <c r="H214" s="24">
        <f t="shared" si="100"/>
        <v>0.016003260584077986</v>
      </c>
      <c r="I214" s="24">
        <f t="shared" si="100"/>
        <v>0.017593367808325284</v>
      </c>
      <c r="J214" s="24">
        <f t="shared" si="100"/>
        <v>0.018987645034482616</v>
      </c>
      <c r="K214" s="24">
        <f t="shared" si="100"/>
        <v>0.021276082373249048</v>
      </c>
      <c r="L214" s="24">
        <f t="shared" si="100"/>
        <v>0.020197577673187143</v>
      </c>
      <c r="M214" s="24">
        <f t="shared" si="100"/>
        <v>0.016366504450518054</v>
      </c>
      <c r="N214" s="24">
        <f t="shared" si="100"/>
        <v>0.02276529739349468</v>
      </c>
      <c r="O214" s="24">
        <f t="shared" si="100"/>
        <v>0.019142702437446982</v>
      </c>
      <c r="P214" s="24">
        <f t="shared" si="100"/>
        <v>0.013949358128760336</v>
      </c>
      <c r="Q214" s="24">
        <f t="shared" si="100"/>
        <v>0.013221603093538191</v>
      </c>
      <c r="R214" s="36">
        <f>(Q214-F214)/F214</f>
        <v>-0.06373449704268123</v>
      </c>
    </row>
    <row r="215" spans="1:18" s="7" customFormat="1" ht="12">
      <c r="A215" s="13" t="s">
        <v>0</v>
      </c>
      <c r="B215" s="14"/>
      <c r="C215" s="26">
        <f aca="true" t="shared" si="101" ref="C215:Q215">C124/C89</f>
        <v>0.022251088905882184</v>
      </c>
      <c r="D215" s="27">
        <f t="shared" si="101"/>
        <v>0.018883603777326105</v>
      </c>
      <c r="E215" s="27">
        <f t="shared" si="101"/>
        <v>0.014968293212556567</v>
      </c>
      <c r="F215" s="27">
        <f t="shared" si="101"/>
        <v>0.013672927088134805</v>
      </c>
      <c r="G215" s="27">
        <f t="shared" si="101"/>
        <v>0.01410878598961121</v>
      </c>
      <c r="H215" s="27">
        <f t="shared" si="101"/>
        <v>0.016395473257061588</v>
      </c>
      <c r="I215" s="27">
        <f t="shared" si="101"/>
        <v>0.016528114664294765</v>
      </c>
      <c r="J215" s="27">
        <f t="shared" si="101"/>
        <v>0.01917544037114953</v>
      </c>
      <c r="K215" s="27">
        <f t="shared" si="101"/>
        <v>0.020617488952360444</v>
      </c>
      <c r="L215" s="27">
        <f t="shared" si="101"/>
        <v>0.018035668024519263</v>
      </c>
      <c r="M215" s="27">
        <f t="shared" si="101"/>
        <v>0.014890015936126128</v>
      </c>
      <c r="N215" s="27">
        <f t="shared" si="101"/>
        <v>0.020320758734456375</v>
      </c>
      <c r="O215" s="27">
        <f t="shared" si="101"/>
        <v>0.017515601072374442</v>
      </c>
      <c r="P215" s="27">
        <f t="shared" si="101"/>
        <v>0.013186699093750937</v>
      </c>
      <c r="Q215" s="27">
        <f t="shared" si="101"/>
        <v>0.012644499447846243</v>
      </c>
      <c r="R215" s="37">
        <f>(Q215-F215)/F215</f>
        <v>-0.07521634787192119</v>
      </c>
    </row>
    <row r="216" spans="3:18" ht="12">
      <c r="C216" s="2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32"/>
    </row>
    <row r="217" spans="1:18" ht="12">
      <c r="A217" s="13" t="s">
        <v>16</v>
      </c>
      <c r="B217" s="20"/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spans="1:18" ht="12">
      <c r="A218" s="13"/>
      <c r="B218" s="20"/>
      <c r="C218" s="29">
        <v>2001</v>
      </c>
      <c r="D218" s="15">
        <v>2002</v>
      </c>
      <c r="E218" s="14">
        <v>2003</v>
      </c>
      <c r="F218" s="14">
        <v>2004</v>
      </c>
      <c r="G218" s="14">
        <v>2005</v>
      </c>
      <c r="H218" s="14">
        <v>2006</v>
      </c>
      <c r="I218" s="14">
        <v>2007</v>
      </c>
      <c r="J218" s="14">
        <v>2008</v>
      </c>
      <c r="K218" s="14">
        <v>2009</v>
      </c>
      <c r="L218" s="14">
        <v>2010</v>
      </c>
      <c r="M218" s="14">
        <v>2011</v>
      </c>
      <c r="N218" s="14">
        <v>2012</v>
      </c>
      <c r="O218" s="14">
        <v>2013</v>
      </c>
      <c r="P218" s="14">
        <v>2014</v>
      </c>
      <c r="Q218" s="14">
        <v>2015</v>
      </c>
      <c r="R218" s="12" t="s">
        <v>28</v>
      </c>
    </row>
    <row r="219" spans="1:18" ht="12">
      <c r="A219" s="7" t="s">
        <v>13</v>
      </c>
      <c r="C219" s="23">
        <f aca="true" t="shared" si="102" ref="C219:Q219">C135/C86</f>
        <v>0.018086100158448686</v>
      </c>
      <c r="D219" s="24">
        <f t="shared" si="102"/>
        <v>0.01782997503844079</v>
      </c>
      <c r="E219" s="24">
        <f t="shared" si="102"/>
        <v>0.01848156466865574</v>
      </c>
      <c r="F219" s="24">
        <f t="shared" si="102"/>
        <v>0.018540761218800474</v>
      </c>
      <c r="G219" s="24">
        <f t="shared" si="102"/>
        <v>0.01847249004395347</v>
      </c>
      <c r="H219" s="24">
        <f t="shared" si="102"/>
        <v>0.019051359413195326</v>
      </c>
      <c r="I219" s="24">
        <f t="shared" si="102"/>
        <v>0.019173244221867353</v>
      </c>
      <c r="J219" s="24">
        <f t="shared" si="102"/>
        <v>0.01929892872108224</v>
      </c>
      <c r="K219" s="24">
        <f t="shared" si="102"/>
        <v>0.01986735299518049</v>
      </c>
      <c r="L219" s="24">
        <f t="shared" si="102"/>
        <v>0.020013834486945384</v>
      </c>
      <c r="M219" s="24">
        <f t="shared" si="102"/>
        <v>0.01963181908178873</v>
      </c>
      <c r="N219" s="24">
        <f t="shared" si="102"/>
        <v>0.01910970695437571</v>
      </c>
      <c r="O219" s="24">
        <f t="shared" si="102"/>
        <v>0.018593383332104328</v>
      </c>
      <c r="P219" s="24">
        <f t="shared" si="102"/>
        <v>0.01771004019489573</v>
      </c>
      <c r="Q219" s="24">
        <f t="shared" si="102"/>
        <v>0.01694625848785937</v>
      </c>
      <c r="R219" s="36">
        <f>(Q219-F219)/F219</f>
        <v>-0.08599985254781589</v>
      </c>
    </row>
    <row r="220" spans="1:18" ht="12">
      <c r="A220" s="7" t="s">
        <v>15</v>
      </c>
      <c r="C220" s="23">
        <f aca="true" t="shared" si="103" ref="C220:Q220">C136/C87</f>
        <v>0.007901412669323678</v>
      </c>
      <c r="D220" s="24">
        <f t="shared" si="103"/>
        <v>0.0071680237109007835</v>
      </c>
      <c r="E220" s="24">
        <f t="shared" si="103"/>
        <v>0.007078520710661627</v>
      </c>
      <c r="F220" s="24">
        <f t="shared" si="103"/>
        <v>0.006834987756312041</v>
      </c>
      <c r="G220" s="24">
        <f t="shared" si="103"/>
        <v>0.006420988242096124</v>
      </c>
      <c r="H220" s="24">
        <f t="shared" si="103"/>
        <v>0.006632859281711669</v>
      </c>
      <c r="I220" s="24">
        <f t="shared" si="103"/>
        <v>0.006469154512338666</v>
      </c>
      <c r="J220" s="24">
        <f t="shared" si="103"/>
        <v>0.006132695781442199</v>
      </c>
      <c r="K220" s="24">
        <f t="shared" si="103"/>
        <v>0.006118439343218604</v>
      </c>
      <c r="L220" s="24">
        <f t="shared" si="103"/>
        <v>0.0058109708703175875</v>
      </c>
      <c r="M220" s="24">
        <f t="shared" si="103"/>
        <v>0.005388309942719501</v>
      </c>
      <c r="N220" s="24">
        <f t="shared" si="103"/>
        <v>0.004916811054114637</v>
      </c>
      <c r="O220" s="24">
        <f t="shared" si="103"/>
        <v>0.0044779806880648945</v>
      </c>
      <c r="P220" s="24">
        <f t="shared" si="103"/>
        <v>0.004112010657921705</v>
      </c>
      <c r="Q220" s="24">
        <f t="shared" si="103"/>
        <v>0.0034812891692109914</v>
      </c>
      <c r="R220" s="36">
        <f>(Q220-F220)/F220</f>
        <v>-0.490666363521126</v>
      </c>
    </row>
    <row r="221" spans="1:18" ht="12">
      <c r="A221" s="7" t="s">
        <v>14</v>
      </c>
      <c r="C221" s="23">
        <f aca="true" t="shared" si="104" ref="C221:Q221">C137/C88</f>
        <v>0.014429993151935818</v>
      </c>
      <c r="D221" s="24">
        <f t="shared" si="104"/>
        <v>0.01411619010220787</v>
      </c>
      <c r="E221" s="24">
        <f t="shared" si="104"/>
        <v>0.014403327605030235</v>
      </c>
      <c r="F221" s="24">
        <f t="shared" si="104"/>
        <v>0.014188093398993074</v>
      </c>
      <c r="G221" s="24">
        <f t="shared" si="104"/>
        <v>0.013836725290331385</v>
      </c>
      <c r="H221" s="24">
        <f t="shared" si="104"/>
        <v>0.014058593302335786</v>
      </c>
      <c r="I221" s="24">
        <f t="shared" si="104"/>
        <v>0.013951382228858101</v>
      </c>
      <c r="J221" s="24">
        <f t="shared" si="104"/>
        <v>0.013913858526028848</v>
      </c>
      <c r="K221" s="24">
        <f t="shared" si="104"/>
        <v>0.014402297898628793</v>
      </c>
      <c r="L221" s="24">
        <f t="shared" si="104"/>
        <v>0.014291244317676097</v>
      </c>
      <c r="M221" s="24">
        <f t="shared" si="104"/>
        <v>0.013539222729694067</v>
      </c>
      <c r="N221" s="24">
        <f t="shared" si="104"/>
        <v>0.012862916940076704</v>
      </c>
      <c r="O221" s="24">
        <f t="shared" si="104"/>
        <v>0.012245115595088488</v>
      </c>
      <c r="P221" s="24">
        <f t="shared" si="104"/>
        <v>0.01182330040860976</v>
      </c>
      <c r="Q221" s="24">
        <f t="shared" si="104"/>
        <v>0.010935037420443878</v>
      </c>
      <c r="R221" s="36">
        <f>(Q221-F221)/F221</f>
        <v>-0.22928069946170956</v>
      </c>
    </row>
    <row r="222" spans="1:18" s="7" customFormat="1" ht="12">
      <c r="A222" s="13" t="s">
        <v>0</v>
      </c>
      <c r="B222" s="14"/>
      <c r="C222" s="26">
        <f aca="true" t="shared" si="105" ref="C222:Q222">C138/C89</f>
        <v>0.015954763481262003</v>
      </c>
      <c r="D222" s="27">
        <f t="shared" si="105"/>
        <v>0.015622028952186649</v>
      </c>
      <c r="E222" s="27">
        <f t="shared" si="105"/>
        <v>0.016071116224468853</v>
      </c>
      <c r="F222" s="27">
        <f t="shared" si="105"/>
        <v>0.016003298010150678</v>
      </c>
      <c r="G222" s="27">
        <f t="shared" si="105"/>
        <v>0.015799542531539982</v>
      </c>
      <c r="H222" s="27">
        <f t="shared" si="105"/>
        <v>0.016218692947333697</v>
      </c>
      <c r="I222" s="27">
        <f t="shared" si="105"/>
        <v>0.016230431645906585</v>
      </c>
      <c r="J222" s="27">
        <f t="shared" si="105"/>
        <v>0.01624058700460383</v>
      </c>
      <c r="K222" s="27">
        <f t="shared" si="105"/>
        <v>0.016702958836315316</v>
      </c>
      <c r="L222" s="27">
        <f t="shared" si="105"/>
        <v>0.016700399622577283</v>
      </c>
      <c r="M222" s="27">
        <f t="shared" si="105"/>
        <v>0.016175128195245924</v>
      </c>
      <c r="N222" s="27">
        <f t="shared" si="105"/>
        <v>0.015593581511291567</v>
      </c>
      <c r="O222" s="27">
        <f t="shared" si="105"/>
        <v>0.015043392320726528</v>
      </c>
      <c r="P222" s="27">
        <f t="shared" si="105"/>
        <v>0.014358788924962841</v>
      </c>
      <c r="Q222" s="27">
        <f t="shared" si="105"/>
        <v>0.01353716860824039</v>
      </c>
      <c r="R222" s="37">
        <f>(Q222-F222)/F222</f>
        <v>-0.15410132338634538</v>
      </c>
    </row>
    <row r="223" spans="1:18" ht="12">
      <c r="A223" s="13"/>
      <c r="B223" s="20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</row>
    <row r="224" spans="1:18" ht="12">
      <c r="A224" s="13" t="s">
        <v>23</v>
      </c>
      <c r="B224" s="20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</row>
    <row r="225" spans="1:18" ht="12">
      <c r="A225" s="13"/>
      <c r="B225" s="20"/>
      <c r="C225" s="29">
        <v>2001</v>
      </c>
      <c r="D225" s="15">
        <v>2002</v>
      </c>
      <c r="E225" s="14">
        <v>2003</v>
      </c>
      <c r="F225" s="14">
        <v>2004</v>
      </c>
      <c r="G225" s="14">
        <v>2005</v>
      </c>
      <c r="H225" s="14">
        <v>2006</v>
      </c>
      <c r="I225" s="14">
        <v>2007</v>
      </c>
      <c r="J225" s="14">
        <v>2008</v>
      </c>
      <c r="K225" s="14">
        <v>2009</v>
      </c>
      <c r="L225" s="14">
        <v>2010</v>
      </c>
      <c r="M225" s="14">
        <v>2011</v>
      </c>
      <c r="N225" s="14">
        <v>2012</v>
      </c>
      <c r="O225" s="14">
        <v>2013</v>
      </c>
      <c r="P225" s="14">
        <v>2014</v>
      </c>
      <c r="Q225" s="14">
        <v>2015</v>
      </c>
      <c r="R225" s="12" t="s">
        <v>28</v>
      </c>
    </row>
    <row r="226" spans="1:18" ht="12">
      <c r="A226" s="7" t="s">
        <v>13</v>
      </c>
      <c r="C226" s="23">
        <f aca="true" t="shared" si="106" ref="C226:Q226">C142/C86</f>
        <v>0.02224401427395772</v>
      </c>
      <c r="D226" s="24">
        <f t="shared" si="106"/>
        <v>0.022006639841708805</v>
      </c>
      <c r="E226" s="24">
        <f t="shared" si="106"/>
        <v>0.020780437934534858</v>
      </c>
      <c r="F226" s="24">
        <f t="shared" si="106"/>
        <v>0.018980350292651188</v>
      </c>
      <c r="G226" s="24">
        <f t="shared" si="106"/>
        <v>0.017161056677522712</v>
      </c>
      <c r="H226" s="24">
        <f t="shared" si="106"/>
        <v>0.016156921080435125</v>
      </c>
      <c r="I226" s="24">
        <f t="shared" si="106"/>
        <v>0.014764091919451763</v>
      </c>
      <c r="J226" s="24">
        <f t="shared" si="106"/>
        <v>0.013234202438367027</v>
      </c>
      <c r="K226" s="24">
        <f t="shared" si="106"/>
        <v>0.012494754875138129</v>
      </c>
      <c r="L226" s="24">
        <f t="shared" si="106"/>
        <v>0.011589613614222378</v>
      </c>
      <c r="M226" s="24">
        <f t="shared" si="106"/>
        <v>0.010722594155105562</v>
      </c>
      <c r="N226" s="24">
        <f t="shared" si="106"/>
        <v>0.010234490435466986</v>
      </c>
      <c r="O226" s="24">
        <f t="shared" si="106"/>
        <v>0.00835168404863771</v>
      </c>
      <c r="P226" s="24">
        <f t="shared" si="106"/>
        <v>0.006638193174023443</v>
      </c>
      <c r="Q226" s="24">
        <f t="shared" si="106"/>
        <v>0.005520250015331356</v>
      </c>
      <c r="R226" s="36">
        <f>(Q226-F226)/F226</f>
        <v>-0.7091597399301589</v>
      </c>
    </row>
    <row r="227" spans="1:18" ht="12">
      <c r="A227" s="7" t="s">
        <v>15</v>
      </c>
      <c r="C227" s="23">
        <f aca="true" t="shared" si="107" ref="C227:Q227">C143/C87</f>
        <v>0.025253161958782532</v>
      </c>
      <c r="D227" s="24">
        <f t="shared" si="107"/>
        <v>0.024712867150983524</v>
      </c>
      <c r="E227" s="24">
        <f t="shared" si="107"/>
        <v>0.022921142517101412</v>
      </c>
      <c r="F227" s="24">
        <f t="shared" si="107"/>
        <v>0.020632013273700497</v>
      </c>
      <c r="G227" s="24">
        <f t="shared" si="107"/>
        <v>0.018379315149225712</v>
      </c>
      <c r="H227" s="24">
        <f t="shared" si="107"/>
        <v>0.016829358288103197</v>
      </c>
      <c r="I227" s="24">
        <f t="shared" si="107"/>
        <v>0.015567306356657679</v>
      </c>
      <c r="J227" s="24">
        <f t="shared" si="107"/>
        <v>0.014455035015236343</v>
      </c>
      <c r="K227" s="24">
        <f t="shared" si="107"/>
        <v>0.01346470063571824</v>
      </c>
      <c r="L227" s="24">
        <f t="shared" si="107"/>
        <v>0.012341908897189604</v>
      </c>
      <c r="M227" s="24">
        <f t="shared" si="107"/>
        <v>0.01109622062223756</v>
      </c>
      <c r="N227" s="24">
        <f t="shared" si="107"/>
        <v>0.010765762120339322</v>
      </c>
      <c r="O227" s="24">
        <f t="shared" si="107"/>
        <v>0.009208169483848387</v>
      </c>
      <c r="P227" s="24">
        <f t="shared" si="107"/>
        <v>0.00786918425906948</v>
      </c>
      <c r="Q227" s="24">
        <f t="shared" si="107"/>
        <v>0.008189127028764261</v>
      </c>
      <c r="R227" s="36">
        <f>(Q227-F227)/F227</f>
        <v>-0.603086382306525</v>
      </c>
    </row>
    <row r="228" spans="1:18" ht="12">
      <c r="A228" s="7" t="s">
        <v>14</v>
      </c>
      <c r="C228" s="23">
        <f aca="true" t="shared" si="108" ref="C228:Q228">C144/C88</f>
        <v>0.021616099233237488</v>
      </c>
      <c r="D228" s="24">
        <f t="shared" si="108"/>
        <v>0.022094526242354945</v>
      </c>
      <c r="E228" s="24">
        <f t="shared" si="108"/>
        <v>0.020966028897680466</v>
      </c>
      <c r="F228" s="24">
        <f t="shared" si="108"/>
        <v>0.019374296478397876</v>
      </c>
      <c r="G228" s="24">
        <f t="shared" si="108"/>
        <v>0.01773596132022718</v>
      </c>
      <c r="H228" s="24">
        <f t="shared" si="108"/>
        <v>0.016773814370560563</v>
      </c>
      <c r="I228" s="24">
        <f t="shared" si="108"/>
        <v>0.015542433854400902</v>
      </c>
      <c r="J228" s="24">
        <f t="shared" si="108"/>
        <v>0.01476408424279691</v>
      </c>
      <c r="K228" s="24">
        <f t="shared" si="108"/>
        <v>0.014070585954151197</v>
      </c>
      <c r="L228" s="24">
        <f t="shared" si="108"/>
        <v>0.013216344355090223</v>
      </c>
      <c r="M228" s="24">
        <f t="shared" si="108"/>
        <v>0.012239085879972088</v>
      </c>
      <c r="N228" s="24">
        <f t="shared" si="108"/>
        <v>0.012030668650093442</v>
      </c>
      <c r="O228" s="24">
        <f t="shared" si="108"/>
        <v>0.010043191991023196</v>
      </c>
      <c r="P228" s="24">
        <f t="shared" si="108"/>
        <v>0.00852053237240329</v>
      </c>
      <c r="Q228" s="24">
        <f t="shared" si="108"/>
        <v>0.008109772376908702</v>
      </c>
      <c r="R228" s="36">
        <f>(Q228-F228)/F228</f>
        <v>-0.5814159040070948</v>
      </c>
    </row>
    <row r="229" spans="1:18" s="7" customFormat="1" ht="12">
      <c r="A229" s="13" t="s">
        <v>0</v>
      </c>
      <c r="B229" s="14"/>
      <c r="C229" s="26">
        <f aca="true" t="shared" si="109" ref="C229:Q229">C145/C89</f>
        <v>0.022324511108270172</v>
      </c>
      <c r="D229" s="27">
        <f t="shared" si="109"/>
        <v>0.022292113717308295</v>
      </c>
      <c r="E229" s="27">
        <f t="shared" si="109"/>
        <v>0.021046410426694577</v>
      </c>
      <c r="F229" s="27">
        <f t="shared" si="109"/>
        <v>0.019267430521875496</v>
      </c>
      <c r="G229" s="27">
        <f t="shared" si="109"/>
        <v>0.017465576158267663</v>
      </c>
      <c r="H229" s="27">
        <f t="shared" si="109"/>
        <v>0.016422271250223275</v>
      </c>
      <c r="I229" s="27">
        <f t="shared" si="109"/>
        <v>0.015095069184594816</v>
      </c>
      <c r="J229" s="27">
        <f t="shared" si="109"/>
        <v>0.013850743500191836</v>
      </c>
      <c r="K229" s="27">
        <f t="shared" si="109"/>
        <v>0.01310223108428542</v>
      </c>
      <c r="L229" s="27">
        <f t="shared" si="109"/>
        <v>0.012192005130953079</v>
      </c>
      <c r="M229" s="27">
        <f t="shared" si="109"/>
        <v>0.011250341994232301</v>
      </c>
      <c r="N229" s="27">
        <f t="shared" si="109"/>
        <v>0.010868475552318716</v>
      </c>
      <c r="O229" s="27">
        <f t="shared" si="109"/>
        <v>0.008986542887657906</v>
      </c>
      <c r="P229" s="27">
        <f t="shared" si="109"/>
        <v>0.007374719817929505</v>
      </c>
      <c r="Q229" s="27">
        <f t="shared" si="109"/>
        <v>0.006630511552681617</v>
      </c>
      <c r="R229" s="37">
        <f>(Q229-F229)/F229</f>
        <v>-0.6558694453236206</v>
      </c>
    </row>
    <row r="230" spans="1:18" ht="12">
      <c r="A230" s="13"/>
      <c r="B230" s="20"/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</row>
    <row r="231" spans="1:18" ht="12">
      <c r="A231" s="13" t="s">
        <v>20</v>
      </c>
      <c r="B231" s="20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1"/>
    </row>
    <row r="232" spans="1:18" ht="12">
      <c r="A232" s="13"/>
      <c r="B232" s="20"/>
      <c r="C232" s="29">
        <v>2001</v>
      </c>
      <c r="D232" s="15">
        <v>2002</v>
      </c>
      <c r="E232" s="14">
        <v>2003</v>
      </c>
      <c r="F232" s="14">
        <v>2004</v>
      </c>
      <c r="G232" s="14">
        <v>2005</v>
      </c>
      <c r="H232" s="14">
        <v>2006</v>
      </c>
      <c r="I232" s="14">
        <v>2007</v>
      </c>
      <c r="J232" s="14">
        <v>2008</v>
      </c>
      <c r="K232" s="14">
        <v>2009</v>
      </c>
      <c r="L232" s="14">
        <v>2010</v>
      </c>
      <c r="M232" s="14">
        <v>2011</v>
      </c>
      <c r="N232" s="14">
        <v>2012</v>
      </c>
      <c r="O232" s="14">
        <v>2013</v>
      </c>
      <c r="P232" s="14">
        <v>2014</v>
      </c>
      <c r="Q232" s="14">
        <v>2015</v>
      </c>
      <c r="R232" s="12" t="s">
        <v>28</v>
      </c>
    </row>
    <row r="233" spans="1:18" ht="12">
      <c r="A233" s="7" t="s">
        <v>13</v>
      </c>
      <c r="C233" s="23">
        <f aca="true" t="shared" si="110" ref="C233:Q233">C149/C86</f>
        <v>0.015410849150347093</v>
      </c>
      <c r="D233" s="24">
        <f t="shared" si="110"/>
        <v>0.020204463774992576</v>
      </c>
      <c r="E233" s="24">
        <f t="shared" si="110"/>
        <v>0.024139687367847325</v>
      </c>
      <c r="F233" s="24">
        <f t="shared" si="110"/>
        <v>0.027200489229057722</v>
      </c>
      <c r="G233" s="24">
        <f t="shared" si="110"/>
        <v>0.029909513983572326</v>
      </c>
      <c r="H233" s="24">
        <f t="shared" si="110"/>
        <v>0.03194960998464212</v>
      </c>
      <c r="I233" s="24">
        <f t="shared" si="110"/>
        <v>0.033889925901508196</v>
      </c>
      <c r="J233" s="24">
        <f t="shared" si="110"/>
        <v>0.03566991485680221</v>
      </c>
      <c r="K233" s="24">
        <f t="shared" si="110"/>
        <v>0.03916782698189189</v>
      </c>
      <c r="L233" s="24">
        <f t="shared" si="110"/>
        <v>0.04048950615759646</v>
      </c>
      <c r="M233" s="24">
        <f t="shared" si="110"/>
        <v>0.04169588823785525</v>
      </c>
      <c r="N233" s="24">
        <f t="shared" si="110"/>
        <v>0.0412202891841497</v>
      </c>
      <c r="O233" s="24">
        <f t="shared" si="110"/>
        <v>0.04188445338966509</v>
      </c>
      <c r="P233" s="24">
        <f t="shared" si="110"/>
        <v>0.045553251430480994</v>
      </c>
      <c r="Q233" s="24">
        <f t="shared" si="110"/>
        <v>0.04526393379740245</v>
      </c>
      <c r="R233" s="36">
        <f>(Q233-F233)/F233</f>
        <v>0.6640852822988169</v>
      </c>
    </row>
    <row r="234" spans="1:18" ht="12">
      <c r="A234" s="7" t="s">
        <v>15</v>
      </c>
      <c r="C234" s="23">
        <f aca="true" t="shared" si="111" ref="C234:Q234">C150/C87</f>
        <v>0.005045881091293895</v>
      </c>
      <c r="D234" s="24">
        <f t="shared" si="111"/>
        <v>0.006685380932799297</v>
      </c>
      <c r="E234" s="24">
        <f t="shared" si="111"/>
        <v>0.008256745984392222</v>
      </c>
      <c r="F234" s="24">
        <f t="shared" si="111"/>
        <v>0.009608912860334232</v>
      </c>
      <c r="G234" s="24">
        <f t="shared" si="111"/>
        <v>0.010603794924751919</v>
      </c>
      <c r="H234" s="24">
        <f t="shared" si="111"/>
        <v>0.011871952512189964</v>
      </c>
      <c r="I234" s="24">
        <f t="shared" si="111"/>
        <v>0.01272585019685924</v>
      </c>
      <c r="J234" s="24">
        <f t="shared" si="111"/>
        <v>0.012878096436076368</v>
      </c>
      <c r="K234" s="24">
        <f t="shared" si="111"/>
        <v>0.014263956225598147</v>
      </c>
      <c r="L234" s="24">
        <f t="shared" si="111"/>
        <v>0.014519337657180997</v>
      </c>
      <c r="M234" s="24">
        <f t="shared" si="111"/>
        <v>0.014453349022824073</v>
      </c>
      <c r="N234" s="24">
        <f t="shared" si="111"/>
        <v>0.013723389076476498</v>
      </c>
      <c r="O234" s="24">
        <f t="shared" si="111"/>
        <v>0.013539457701097362</v>
      </c>
      <c r="P234" s="24">
        <f t="shared" si="111"/>
        <v>0.013985960237753638</v>
      </c>
      <c r="Q234" s="24">
        <f t="shared" si="111"/>
        <v>0.013471948818897638</v>
      </c>
      <c r="R234" s="36">
        <f>(Q234-F234)/F234</f>
        <v>0.4020263285464987</v>
      </c>
    </row>
    <row r="235" spans="1:18" ht="12">
      <c r="A235" s="7" t="s">
        <v>14</v>
      </c>
      <c r="C235" s="23">
        <f aca="true" t="shared" si="112" ref="C235:Q235">C151/C88</f>
        <v>0.010401964823590086</v>
      </c>
      <c r="D235" s="24">
        <f t="shared" si="112"/>
        <v>0.012546651189028566</v>
      </c>
      <c r="E235" s="24">
        <f t="shared" si="112"/>
        <v>0.015249020013285658</v>
      </c>
      <c r="F235" s="24">
        <f t="shared" si="112"/>
        <v>0.017504004355063284</v>
      </c>
      <c r="G235" s="24">
        <f t="shared" si="112"/>
        <v>0.019351146765901932</v>
      </c>
      <c r="H235" s="24">
        <f t="shared" si="112"/>
        <v>0.021236159128275357</v>
      </c>
      <c r="I235" s="24">
        <f t="shared" si="112"/>
        <v>0.02244817165880262</v>
      </c>
      <c r="J235" s="24">
        <f t="shared" si="112"/>
        <v>0.023487758915719234</v>
      </c>
      <c r="K235" s="24">
        <f t="shared" si="112"/>
        <v>0.026268281925590102</v>
      </c>
      <c r="L235" s="24">
        <f t="shared" si="112"/>
        <v>0.02666037049486001</v>
      </c>
      <c r="M235" s="24">
        <f t="shared" si="112"/>
        <v>0.02703760121311711</v>
      </c>
      <c r="N235" s="24">
        <f t="shared" si="112"/>
        <v>0.025898896863054986</v>
      </c>
      <c r="O235" s="24">
        <f t="shared" si="112"/>
        <v>0.025671227829893926</v>
      </c>
      <c r="P235" s="24">
        <f t="shared" si="112"/>
        <v>0.0270844996407237</v>
      </c>
      <c r="Q235" s="24">
        <f t="shared" si="112"/>
        <v>0.026108618328697045</v>
      </c>
      <c r="R235" s="36">
        <f>(Q235-F235)/F235</f>
        <v>0.4915797436456163</v>
      </c>
    </row>
    <row r="236" spans="1:18" s="7" customFormat="1" ht="12">
      <c r="A236" s="13" t="s">
        <v>0</v>
      </c>
      <c r="B236" s="14"/>
      <c r="C236" s="26">
        <f aca="true" t="shared" si="113" ref="C236:Q236">C152/C89</f>
        <v>0.012827631622469932</v>
      </c>
      <c r="D236" s="27">
        <f t="shared" si="113"/>
        <v>0.016456288949652228</v>
      </c>
      <c r="E236" s="27">
        <f t="shared" si="113"/>
        <v>0.0197497945073612</v>
      </c>
      <c r="F236" s="27">
        <f t="shared" si="113"/>
        <v>0.022370534256232567</v>
      </c>
      <c r="G236" s="27">
        <f t="shared" si="113"/>
        <v>0.02461631580790105</v>
      </c>
      <c r="H236" s="27">
        <f t="shared" si="113"/>
        <v>0.02651647015825548</v>
      </c>
      <c r="I236" s="27">
        <f t="shared" si="113"/>
        <v>0.028100649033024862</v>
      </c>
      <c r="J236" s="27">
        <f t="shared" si="113"/>
        <v>0.02945159778724572</v>
      </c>
      <c r="K236" s="27">
        <f t="shared" si="113"/>
        <v>0.032467457740533195</v>
      </c>
      <c r="L236" s="27">
        <f t="shared" si="113"/>
        <v>0.03334548237616041</v>
      </c>
      <c r="M236" s="27">
        <f t="shared" si="113"/>
        <v>0.03411628153640448</v>
      </c>
      <c r="N236" s="27">
        <f t="shared" si="113"/>
        <v>0.03337317525077505</v>
      </c>
      <c r="O236" s="27">
        <f t="shared" si="113"/>
        <v>0.03364303922383583</v>
      </c>
      <c r="P236" s="27">
        <f t="shared" si="113"/>
        <v>0.03623178627206309</v>
      </c>
      <c r="Q236" s="27">
        <f t="shared" si="113"/>
        <v>0.03562661285031843</v>
      </c>
      <c r="R236" s="37">
        <f>(Q236-F236)/F236</f>
        <v>0.5925687085632583</v>
      </c>
    </row>
    <row r="237" spans="1:18" ht="12">
      <c r="A237" s="13"/>
      <c r="B237" s="20"/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1"/>
    </row>
    <row r="238" spans="1:18" ht="12">
      <c r="A238" s="13" t="s">
        <v>22</v>
      </c>
      <c r="B238" s="20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spans="1:18" ht="12">
      <c r="A239" s="13"/>
      <c r="B239" s="20"/>
      <c r="C239" s="29">
        <v>2001</v>
      </c>
      <c r="D239" s="15">
        <v>2002</v>
      </c>
      <c r="E239" s="14">
        <v>2003</v>
      </c>
      <c r="F239" s="14">
        <v>2004</v>
      </c>
      <c r="G239" s="14">
        <v>2005</v>
      </c>
      <c r="H239" s="14">
        <v>2006</v>
      </c>
      <c r="I239" s="14">
        <v>2007</v>
      </c>
      <c r="J239" s="14">
        <v>2008</v>
      </c>
      <c r="K239" s="14">
        <v>2009</v>
      </c>
      <c r="L239" s="14">
        <v>2010</v>
      </c>
      <c r="M239" s="14">
        <v>2011</v>
      </c>
      <c r="N239" s="14">
        <v>2012</v>
      </c>
      <c r="O239" s="14">
        <v>2013</v>
      </c>
      <c r="P239" s="14">
        <v>2014</v>
      </c>
      <c r="Q239" s="14">
        <v>2015</v>
      </c>
      <c r="R239" s="12" t="s">
        <v>28</v>
      </c>
    </row>
    <row r="240" spans="1:18" ht="12">
      <c r="A240" s="7" t="s">
        <v>13</v>
      </c>
      <c r="C240" s="23">
        <f aca="true" t="shared" si="114" ref="C240:Q240">C163/C86</f>
        <v>0.006165305730064788</v>
      </c>
      <c r="D240" s="24">
        <f t="shared" si="114"/>
        <v>0.006097057937423681</v>
      </c>
      <c r="E240" s="24">
        <f t="shared" si="114"/>
        <v>0.006371365461299577</v>
      </c>
      <c r="F240" s="24">
        <f t="shared" si="114"/>
        <v>0.003576300770833707</v>
      </c>
      <c r="G240" s="24">
        <f t="shared" si="114"/>
        <v>0.00408637216589331</v>
      </c>
      <c r="H240" s="24">
        <f t="shared" si="114"/>
        <v>0.0043279645601843565</v>
      </c>
      <c r="I240" s="24">
        <f t="shared" si="114"/>
        <v>0.004271613221297453</v>
      </c>
      <c r="J240" s="24">
        <f t="shared" si="114"/>
        <v>0.003949842345795526</v>
      </c>
      <c r="K240" s="24">
        <f t="shared" si="114"/>
        <v>0.0039176608240198635</v>
      </c>
      <c r="L240" s="24">
        <f t="shared" si="114"/>
        <v>0.004023055698522969</v>
      </c>
      <c r="M240" s="24">
        <f t="shared" si="114"/>
        <v>0.004042790775484292</v>
      </c>
      <c r="N240" s="24">
        <f t="shared" si="114"/>
        <v>0.0044286799557240845</v>
      </c>
      <c r="O240" s="24">
        <f t="shared" si="114"/>
        <v>0.004412606013636642</v>
      </c>
      <c r="P240" s="24">
        <f t="shared" si="114"/>
        <v>0.004218982312366598</v>
      </c>
      <c r="Q240" s="24">
        <f t="shared" si="114"/>
        <v>0.003559279438307226</v>
      </c>
      <c r="R240" s="36">
        <f>(Q240-F240)/F240</f>
        <v>-0.004759480149236174</v>
      </c>
    </row>
    <row r="241" spans="1:18" ht="12">
      <c r="A241" s="7" t="s">
        <v>15</v>
      </c>
      <c r="C241" s="23">
        <f aca="true" t="shared" si="115" ref="C241:Q241">C164/C87</f>
        <v>0.0032039602786213275</v>
      </c>
      <c r="D241" s="24">
        <f t="shared" si="115"/>
        <v>0.0035046093338917603</v>
      </c>
      <c r="E241" s="24">
        <f t="shared" si="115"/>
        <v>0.0035224503968210386</v>
      </c>
      <c r="F241" s="24">
        <f t="shared" si="115"/>
        <v>0.0037252876396982864</v>
      </c>
      <c r="G241" s="24">
        <f t="shared" si="115"/>
        <v>0.004066576215521077</v>
      </c>
      <c r="H241" s="24">
        <f t="shared" si="115"/>
        <v>0.00492659621057018</v>
      </c>
      <c r="I241" s="24">
        <f t="shared" si="115"/>
        <v>0.00582744213443912</v>
      </c>
      <c r="J241" s="24">
        <f t="shared" si="115"/>
        <v>0.004678580529396742</v>
      </c>
      <c r="K241" s="24">
        <f t="shared" si="115"/>
        <v>0.004572293184864714</v>
      </c>
      <c r="L241" s="24">
        <f t="shared" si="115"/>
        <v>0.004818656587126464</v>
      </c>
      <c r="M241" s="24">
        <f t="shared" si="115"/>
        <v>0.004879854225085431</v>
      </c>
      <c r="N241" s="24">
        <f t="shared" si="115"/>
        <v>0.005633141802612037</v>
      </c>
      <c r="O241" s="24">
        <f t="shared" si="115"/>
        <v>0.005534423833151469</v>
      </c>
      <c r="P241" s="24">
        <f t="shared" si="115"/>
        <v>0.0058977249436359905</v>
      </c>
      <c r="Q241" s="24">
        <f t="shared" si="115"/>
        <v>0.004200646794150731</v>
      </c>
      <c r="R241" s="36">
        <f>(Q241-F241)/F241</f>
        <v>0.127603342460542</v>
      </c>
    </row>
    <row r="242" spans="1:18" ht="12">
      <c r="A242" s="7" t="s">
        <v>14</v>
      </c>
      <c r="C242" s="23">
        <f aca="true" t="shared" si="116" ref="C242:Q242">C165/C88</f>
        <v>0.0061807168669165465</v>
      </c>
      <c r="D242" s="24">
        <f t="shared" si="116"/>
        <v>0.006391777021871748</v>
      </c>
      <c r="E242" s="24">
        <f t="shared" si="116"/>
        <v>0.006236695339928055</v>
      </c>
      <c r="F242" s="24">
        <f t="shared" si="116"/>
        <v>0.004157519653087894</v>
      </c>
      <c r="G242" s="24">
        <f t="shared" si="116"/>
        <v>0.005246875420152028</v>
      </c>
      <c r="H242" s="24">
        <f t="shared" si="116"/>
        <v>0.006742345631722558</v>
      </c>
      <c r="I242" s="24">
        <f t="shared" si="116"/>
        <v>0.007496699836746187</v>
      </c>
      <c r="J242" s="24">
        <f t="shared" si="116"/>
        <v>0.006883633942603384</v>
      </c>
      <c r="K242" s="24">
        <f t="shared" si="116"/>
        <v>0.006877262450447019</v>
      </c>
      <c r="L242" s="24">
        <f t="shared" si="116"/>
        <v>0.006361264891123155</v>
      </c>
      <c r="M242" s="24">
        <f t="shared" si="116"/>
        <v>0.006580652983414226</v>
      </c>
      <c r="N242" s="24">
        <f t="shared" si="116"/>
        <v>0.007166009914835241</v>
      </c>
      <c r="O242" s="24">
        <f t="shared" si="116"/>
        <v>0.007197556555716833</v>
      </c>
      <c r="P242" s="24">
        <f t="shared" si="116"/>
        <v>0.007246013105541435</v>
      </c>
      <c r="Q242" s="24">
        <f t="shared" si="116"/>
        <v>0.005793494268514292</v>
      </c>
      <c r="R242" s="36">
        <f>(Q242-F242)/F242</f>
        <v>0.39349774671812293</v>
      </c>
    </row>
    <row r="243" spans="1:18" s="7" customFormat="1" ht="12">
      <c r="A243" s="13" t="s">
        <v>0</v>
      </c>
      <c r="B243" s="14"/>
      <c r="C243" s="26">
        <f aca="true" t="shared" si="117" ref="C243:Q243">C166/C89</f>
        <v>0.005892354683546183</v>
      </c>
      <c r="D243" s="27">
        <f t="shared" si="117"/>
        <v>0.005945471212871036</v>
      </c>
      <c r="E243" s="27">
        <f t="shared" si="117"/>
        <v>0.006053524953089894</v>
      </c>
      <c r="F243" s="27">
        <f t="shared" si="117"/>
        <v>0.0037780166974229674</v>
      </c>
      <c r="G243" s="27">
        <f t="shared" si="117"/>
        <v>0.004459141328799246</v>
      </c>
      <c r="H243" s="27">
        <f t="shared" si="117"/>
        <v>0.0051668259718513744</v>
      </c>
      <c r="I243" s="27">
        <f t="shared" si="117"/>
        <v>0.005468034619165796</v>
      </c>
      <c r="J243" s="27">
        <f t="shared" si="117"/>
        <v>0.004970687871014033</v>
      </c>
      <c r="K243" s="27">
        <f t="shared" si="117"/>
        <v>0.004939720755191498</v>
      </c>
      <c r="L243" s="27">
        <f t="shared" si="117"/>
        <v>0.004859384902194156</v>
      </c>
      <c r="M243" s="27">
        <f t="shared" si="117"/>
        <v>0.004948194691182975</v>
      </c>
      <c r="N243" s="27">
        <f t="shared" si="117"/>
        <v>0.005436792335329439</v>
      </c>
      <c r="O243" s="27">
        <f t="shared" si="117"/>
        <v>0.005426981186940612</v>
      </c>
      <c r="P243" s="27">
        <f t="shared" si="117"/>
        <v>0.005371068603882933</v>
      </c>
      <c r="Q243" s="27">
        <f t="shared" si="117"/>
        <v>0.004337076486539828</v>
      </c>
      <c r="R243" s="37">
        <f>(Q243-F243)/F243</f>
        <v>0.14797705618882054</v>
      </c>
    </row>
    <row r="244" spans="3:18" ht="12">
      <c r="C244" s="22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32"/>
    </row>
    <row r="245" spans="1:18" ht="12">
      <c r="A245" s="13" t="s">
        <v>25</v>
      </c>
      <c r="B245" s="20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</row>
    <row r="246" spans="1:18" ht="12">
      <c r="A246" s="13"/>
      <c r="B246" s="20"/>
      <c r="C246" s="29">
        <v>2001</v>
      </c>
      <c r="D246" s="15">
        <v>2002</v>
      </c>
      <c r="E246" s="14">
        <v>2003</v>
      </c>
      <c r="F246" s="14">
        <v>2004</v>
      </c>
      <c r="G246" s="14">
        <v>2005</v>
      </c>
      <c r="H246" s="14">
        <v>2006</v>
      </c>
      <c r="I246" s="14">
        <v>2007</v>
      </c>
      <c r="J246" s="14">
        <v>2008</v>
      </c>
      <c r="K246" s="14">
        <v>2009</v>
      </c>
      <c r="L246" s="14">
        <v>2010</v>
      </c>
      <c r="M246" s="14">
        <v>2011</v>
      </c>
      <c r="N246" s="14">
        <v>2012</v>
      </c>
      <c r="O246" s="14">
        <v>2013</v>
      </c>
      <c r="P246" s="14">
        <v>2014</v>
      </c>
      <c r="Q246" s="14">
        <v>2015</v>
      </c>
      <c r="R246" s="12" t="s">
        <v>27</v>
      </c>
    </row>
    <row r="247" spans="1:18" ht="12">
      <c r="A247" s="7" t="s">
        <v>13</v>
      </c>
      <c r="C247" s="23">
        <f aca="true" t="shared" si="118" ref="C247:Q247">C170/C86</f>
        <v>0.043250187898058304</v>
      </c>
      <c r="D247" s="24">
        <f t="shared" si="118"/>
        <v>0.04349525553811433</v>
      </c>
      <c r="E247" s="24">
        <f t="shared" si="118"/>
        <v>0.04479311293396139</v>
      </c>
      <c r="F247" s="24">
        <f t="shared" si="118"/>
        <v>0.04514486366300157</v>
      </c>
      <c r="G247" s="24">
        <f t="shared" si="118"/>
        <v>0.04517669626070221</v>
      </c>
      <c r="H247" s="24">
        <f t="shared" si="118"/>
        <v>0.04569358625851335</v>
      </c>
      <c r="I247" s="24">
        <f t="shared" si="118"/>
        <v>0.044192516712086474</v>
      </c>
      <c r="J247" s="24">
        <f t="shared" si="118"/>
        <v>0.04233273070906819</v>
      </c>
      <c r="K247" s="24">
        <f t="shared" si="118"/>
        <v>0.04284351535479241</v>
      </c>
      <c r="L247" s="24">
        <f t="shared" si="118"/>
        <v>0.042091981682561605</v>
      </c>
      <c r="M247" s="24">
        <f t="shared" si="118"/>
        <v>0.0406737678408722</v>
      </c>
      <c r="N247" s="24">
        <f t="shared" si="118"/>
        <v>0.03914650966366298</v>
      </c>
      <c r="O247" s="24">
        <f t="shared" si="118"/>
        <v>0.0381731025504964</v>
      </c>
      <c r="P247" s="24">
        <f t="shared" si="118"/>
        <v>0.03594868796179377</v>
      </c>
      <c r="Q247" s="24">
        <f t="shared" si="118"/>
        <v>0.03469696222714696</v>
      </c>
      <c r="R247" s="36">
        <f>(Q247-H247)/F247</f>
        <v>-0.2435852750260638</v>
      </c>
    </row>
    <row r="248" spans="1:18" ht="12">
      <c r="A248" s="7" t="s">
        <v>15</v>
      </c>
      <c r="C248" s="23">
        <f aca="true" t="shared" si="119" ref="C248:Q248">C171/C87</f>
        <v>0.04238001635967775</v>
      </c>
      <c r="D248" s="24">
        <f t="shared" si="119"/>
        <v>0.03859741003843208</v>
      </c>
      <c r="E248" s="24">
        <f t="shared" si="119"/>
        <v>0.03926347854469542</v>
      </c>
      <c r="F248" s="24">
        <f t="shared" si="119"/>
        <v>0.03933105147491443</v>
      </c>
      <c r="G248" s="24">
        <f t="shared" si="119"/>
        <v>0.039594355669699724</v>
      </c>
      <c r="H248" s="24">
        <f t="shared" si="119"/>
        <v>0.040564460579527964</v>
      </c>
      <c r="I248" s="24">
        <f t="shared" si="119"/>
        <v>0.04021686627800172</v>
      </c>
      <c r="J248" s="24">
        <f t="shared" si="119"/>
        <v>0.038603230535855314</v>
      </c>
      <c r="K248" s="24">
        <f t="shared" si="119"/>
        <v>0.03830501315843413</v>
      </c>
      <c r="L248" s="24">
        <f t="shared" si="119"/>
        <v>0.038491277813618746</v>
      </c>
      <c r="M248" s="24">
        <f t="shared" si="119"/>
        <v>0.03728235041249302</v>
      </c>
      <c r="N248" s="24">
        <f t="shared" si="119"/>
        <v>0.03679937961337095</v>
      </c>
      <c r="O248" s="24">
        <f t="shared" si="119"/>
        <v>0.0362767906775648</v>
      </c>
      <c r="P248" s="24">
        <f t="shared" si="119"/>
        <v>0.035403002664480425</v>
      </c>
      <c r="Q248" s="24">
        <f t="shared" si="119"/>
        <v>0.033504740478868714</v>
      </c>
      <c r="R248" s="36">
        <f>(Q248-H248)/F248</f>
        <v>-0.17949482243468573</v>
      </c>
    </row>
    <row r="249" spans="1:18" ht="12">
      <c r="A249" s="7" t="s">
        <v>14</v>
      </c>
      <c r="C249" s="23">
        <f aca="true" t="shared" si="120" ref="C249:Q249">C172/C88</f>
        <v>0.04005609304484731</v>
      </c>
      <c r="D249" s="24">
        <f t="shared" si="120"/>
        <v>0.04114841584458234</v>
      </c>
      <c r="E249" s="24">
        <f t="shared" si="120"/>
        <v>0.043195788735688474</v>
      </c>
      <c r="F249" s="24">
        <f t="shared" si="120"/>
        <v>0.044266159546978746</v>
      </c>
      <c r="G249" s="24">
        <f t="shared" si="120"/>
        <v>0.0452760892874154</v>
      </c>
      <c r="H249" s="24">
        <f t="shared" si="120"/>
        <v>0.04695294582980126</v>
      </c>
      <c r="I249" s="24">
        <f t="shared" si="120"/>
        <v>0.047156475182904736</v>
      </c>
      <c r="J249" s="24">
        <f t="shared" si="120"/>
        <v>0.046648204997602895</v>
      </c>
      <c r="K249" s="24">
        <f t="shared" si="120"/>
        <v>0.04776999798060045</v>
      </c>
      <c r="L249" s="24">
        <f t="shared" si="120"/>
        <v>0.047164692128431385</v>
      </c>
      <c r="M249" s="24">
        <f t="shared" si="120"/>
        <v>0.04576576297696944</v>
      </c>
      <c r="N249" s="24">
        <f t="shared" si="120"/>
        <v>0.0445385960512508</v>
      </c>
      <c r="O249" s="24">
        <f t="shared" si="120"/>
        <v>0.04361490969634921</v>
      </c>
      <c r="P249" s="24">
        <f t="shared" si="120"/>
        <v>0.04179187713823022</v>
      </c>
      <c r="Q249" s="24">
        <f t="shared" si="120"/>
        <v>0.03924194534634365</v>
      </c>
      <c r="R249" s="36">
        <f>(Q249-H249)/F249</f>
        <v>-0.1741962836255105</v>
      </c>
    </row>
    <row r="250" spans="1:18" s="7" customFormat="1" ht="12">
      <c r="A250" s="13" t="s">
        <v>0</v>
      </c>
      <c r="B250" s="14"/>
      <c r="C250" s="26">
        <f aca="true" t="shared" si="121" ref="C250:Q250">C173/C89</f>
        <v>0.04214152023984447</v>
      </c>
      <c r="D250" s="27">
        <f t="shared" si="121"/>
        <v>0.04227484542318607</v>
      </c>
      <c r="E250" s="27">
        <f t="shared" si="121"/>
        <v>0.04374653996458891</v>
      </c>
      <c r="F250" s="27">
        <f t="shared" si="121"/>
        <v>0.04429801939003531</v>
      </c>
      <c r="G250" s="27">
        <f t="shared" si="121"/>
        <v>0.04466398231555332</v>
      </c>
      <c r="H250" s="27">
        <f t="shared" si="121"/>
        <v>0.045596785364607414</v>
      </c>
      <c r="I250" s="27">
        <f t="shared" si="121"/>
        <v>0.044758340006378336</v>
      </c>
      <c r="J250" s="27">
        <f t="shared" si="121"/>
        <v>0.043353519904841556</v>
      </c>
      <c r="K250" s="27">
        <f t="shared" si="121"/>
        <v>0.043971626428109555</v>
      </c>
      <c r="L250" s="27">
        <f t="shared" si="121"/>
        <v>0.043355884943281124</v>
      </c>
      <c r="M250" s="27">
        <f t="shared" si="121"/>
        <v>0.04195854127846578</v>
      </c>
      <c r="N250" s="27">
        <f t="shared" si="121"/>
        <v>0.0406310230636735</v>
      </c>
      <c r="O250" s="27">
        <f t="shared" si="121"/>
        <v>0.039717388824757935</v>
      </c>
      <c r="P250" s="27">
        <f t="shared" si="121"/>
        <v>0.037765610124256395</v>
      </c>
      <c r="Q250" s="27">
        <f t="shared" si="121"/>
        <v>0.035972069227426684</v>
      </c>
      <c r="R250" s="37">
        <f>(Q250-H250)/F250</f>
        <v>-0.21727192930313668</v>
      </c>
    </row>
    <row r="251" spans="3:18" ht="12">
      <c r="C251" s="22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32"/>
    </row>
    <row r="252" spans="1:18" ht="12">
      <c r="A252" s="13" t="s">
        <v>2</v>
      </c>
      <c r="B252" s="20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</row>
    <row r="253" spans="1:18" ht="12">
      <c r="A253" s="13"/>
      <c r="B253" s="20"/>
      <c r="C253" s="29">
        <v>2001</v>
      </c>
      <c r="D253" s="15">
        <v>2002</v>
      </c>
      <c r="E253" s="14">
        <v>2003</v>
      </c>
      <c r="F253" s="14">
        <v>2004</v>
      </c>
      <c r="G253" s="14">
        <v>2005</v>
      </c>
      <c r="H253" s="14">
        <v>2006</v>
      </c>
      <c r="I253" s="14">
        <v>2007</v>
      </c>
      <c r="J253" s="14">
        <v>2008</v>
      </c>
      <c r="K253" s="14">
        <v>2009</v>
      </c>
      <c r="L253" s="14">
        <v>2010</v>
      </c>
      <c r="M253" s="14">
        <v>2011</v>
      </c>
      <c r="N253" s="14">
        <v>2012</v>
      </c>
      <c r="O253" s="14">
        <v>2013</v>
      </c>
      <c r="P253" s="14">
        <v>2014</v>
      </c>
      <c r="Q253" s="14">
        <v>2015</v>
      </c>
      <c r="R253" s="12" t="s">
        <v>27</v>
      </c>
    </row>
    <row r="254" spans="1:18" ht="12">
      <c r="A254" s="7" t="s">
        <v>13</v>
      </c>
      <c r="C254" s="23">
        <f aca="true" t="shared" si="122" ref="C254:Q254">C177/C86</f>
        <v>0.00804634556746322</v>
      </c>
      <c r="D254" s="24">
        <f t="shared" si="122"/>
        <v>0.008236380962566974</v>
      </c>
      <c r="E254" s="24">
        <f t="shared" si="122"/>
        <v>0.00838559945531935</v>
      </c>
      <c r="F254" s="24">
        <f t="shared" si="122"/>
        <v>0.008290836777117734</v>
      </c>
      <c r="G254" s="24">
        <f t="shared" si="122"/>
        <v>0.00880662888662858</v>
      </c>
      <c r="H254" s="24">
        <f t="shared" si="122"/>
        <v>0.009319912178468786</v>
      </c>
      <c r="I254" s="24">
        <f t="shared" si="122"/>
        <v>0.008899790954506203</v>
      </c>
      <c r="J254" s="24">
        <f t="shared" si="122"/>
        <v>0.007714374972500732</v>
      </c>
      <c r="K254" s="24">
        <f t="shared" si="122"/>
        <v>0.0077562903232789755</v>
      </c>
      <c r="L254" s="24">
        <f t="shared" si="122"/>
        <v>0.00788350976116427</v>
      </c>
      <c r="M254" s="24">
        <f t="shared" si="122"/>
        <v>0.008328782383363322</v>
      </c>
      <c r="N254" s="24">
        <f t="shared" si="122"/>
        <v>0.00844255574624958</v>
      </c>
      <c r="O254" s="24">
        <f t="shared" si="122"/>
        <v>0.008362287219660593</v>
      </c>
      <c r="P254" s="24">
        <f t="shared" si="122"/>
        <v>0.007586506484598221</v>
      </c>
      <c r="Q254" s="24">
        <f t="shared" si="122"/>
        <v>0.006428347255807577</v>
      </c>
      <c r="R254" s="36">
        <f>(Q254-H254)/F254</f>
        <v>-0.34876635500071274</v>
      </c>
    </row>
    <row r="255" spans="1:18" ht="12">
      <c r="A255" s="7" t="s">
        <v>15</v>
      </c>
      <c r="C255" s="23">
        <f aca="true" t="shared" si="123" ref="C255:Q255">C178/C87</f>
        <v>0.011157637253033738</v>
      </c>
      <c r="D255" s="24">
        <f t="shared" si="123"/>
        <v>0.011580312850060823</v>
      </c>
      <c r="E255" s="24">
        <f t="shared" si="123"/>
        <v>0.01200995126621108</v>
      </c>
      <c r="F255" s="24">
        <f t="shared" si="123"/>
        <v>0.012267887960045798</v>
      </c>
      <c r="G255" s="24">
        <f t="shared" si="123"/>
        <v>0.012654219575743858</v>
      </c>
      <c r="H255" s="24">
        <f t="shared" si="123"/>
        <v>0.013001636574768593</v>
      </c>
      <c r="I255" s="24">
        <f t="shared" si="123"/>
        <v>0.01282268517280354</v>
      </c>
      <c r="J255" s="24">
        <f t="shared" si="123"/>
        <v>0.011596216194467362</v>
      </c>
      <c r="K255" s="24">
        <f t="shared" si="123"/>
        <v>0.011299820408646973</v>
      </c>
      <c r="L255" s="24">
        <f t="shared" si="123"/>
        <v>0.0115963249316941</v>
      </c>
      <c r="M255" s="24">
        <f t="shared" si="123"/>
        <v>0.012382547554641677</v>
      </c>
      <c r="N255" s="24">
        <f t="shared" si="123"/>
        <v>0.012679444265145442</v>
      </c>
      <c r="O255" s="24">
        <f t="shared" si="123"/>
        <v>0.013062063782915731</v>
      </c>
      <c r="P255" s="24">
        <f t="shared" si="123"/>
        <v>0.012166939946710392</v>
      </c>
      <c r="Q255" s="24">
        <f t="shared" si="123"/>
        <v>0.010644735256307247</v>
      </c>
      <c r="R255" s="36">
        <f>(Q255-H255)/F255</f>
        <v>-0.19211956663912563</v>
      </c>
    </row>
    <row r="256" spans="1:18" ht="12">
      <c r="A256" s="7" t="s">
        <v>14</v>
      </c>
      <c r="C256" s="23">
        <f aca="true" t="shared" si="124" ref="C256:Q256">C179/C88</f>
        <v>0.010198575741139762</v>
      </c>
      <c r="D256" s="24">
        <f t="shared" si="124"/>
        <v>0.010359324831417903</v>
      </c>
      <c r="E256" s="24">
        <f t="shared" si="124"/>
        <v>0.010412959798887293</v>
      </c>
      <c r="F256" s="24">
        <f t="shared" si="124"/>
        <v>0.010524887994126491</v>
      </c>
      <c r="G256" s="24">
        <f t="shared" si="124"/>
        <v>0.010914437735524418</v>
      </c>
      <c r="H256" s="24">
        <f t="shared" si="124"/>
        <v>0.011842359321538093</v>
      </c>
      <c r="I256" s="24">
        <f t="shared" si="124"/>
        <v>0.011861168498325313</v>
      </c>
      <c r="J256" s="24">
        <f t="shared" si="124"/>
        <v>0.010852083260858427</v>
      </c>
      <c r="K256" s="24">
        <f t="shared" si="124"/>
        <v>0.010716947763194228</v>
      </c>
      <c r="L256" s="24">
        <f t="shared" si="124"/>
        <v>0.011008219874070769</v>
      </c>
      <c r="M256" s="24">
        <f t="shared" si="124"/>
        <v>0.011914481606976026</v>
      </c>
      <c r="N256" s="24">
        <f t="shared" si="124"/>
        <v>0.012325691650722184</v>
      </c>
      <c r="O256" s="24">
        <f t="shared" si="124"/>
        <v>0.012000075957996053</v>
      </c>
      <c r="P256" s="24">
        <f t="shared" si="124"/>
        <v>0.010497731733213217</v>
      </c>
      <c r="Q256" s="24">
        <f t="shared" si="124"/>
        <v>0.009133774857251127</v>
      </c>
      <c r="R256" s="36">
        <f>(Q256-H256)/F256</f>
        <v>-0.2573504312633556</v>
      </c>
    </row>
    <row r="257" spans="1:18" s="7" customFormat="1" ht="12">
      <c r="A257" s="13" t="s">
        <v>0</v>
      </c>
      <c r="B257" s="14"/>
      <c r="C257" s="26">
        <f aca="true" t="shared" si="125" ref="C257:Q257">C180/C89</f>
        <v>0.009030336381962392</v>
      </c>
      <c r="D257" s="27">
        <f t="shared" si="125"/>
        <v>0.009237084132988412</v>
      </c>
      <c r="E257" s="27">
        <f t="shared" si="125"/>
        <v>0.009386880767971251</v>
      </c>
      <c r="F257" s="27">
        <f t="shared" si="125"/>
        <v>0.009396278475365456</v>
      </c>
      <c r="G257" s="27">
        <f t="shared" si="125"/>
        <v>0.009862698018280193</v>
      </c>
      <c r="H257" s="27">
        <f t="shared" si="125"/>
        <v>0.01049645695592159</v>
      </c>
      <c r="I257" s="27">
        <f t="shared" si="125"/>
        <v>0.010244662611250708</v>
      </c>
      <c r="J257" s="27">
        <f t="shared" si="125"/>
        <v>0.009116862767718392</v>
      </c>
      <c r="K257" s="27">
        <f t="shared" si="125"/>
        <v>0.009072902071207884</v>
      </c>
      <c r="L257" s="27">
        <f t="shared" si="125"/>
        <v>0.00927498081762162</v>
      </c>
      <c r="M257" s="27">
        <f t="shared" si="125"/>
        <v>0.00990913246577175</v>
      </c>
      <c r="N257" s="27">
        <f t="shared" si="125"/>
        <v>0.010141185652382714</v>
      </c>
      <c r="O257" s="27">
        <f t="shared" si="125"/>
        <v>0.010033659230324007</v>
      </c>
      <c r="P257" s="27">
        <f t="shared" si="125"/>
        <v>0.00901333224643299</v>
      </c>
      <c r="Q257" s="27">
        <f t="shared" si="125"/>
        <v>0.007743603018056238</v>
      </c>
      <c r="R257" s="37">
        <f>(Q257-H257)/F257</f>
        <v>-0.2929727918433455</v>
      </c>
    </row>
    <row r="258" spans="3:18" ht="12">
      <c r="C258" s="2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32"/>
    </row>
    <row r="259" spans="1:18" ht="12">
      <c r="A259" s="13" t="s">
        <v>37</v>
      </c>
      <c r="B259" s="20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1"/>
    </row>
    <row r="260" spans="1:18" ht="12">
      <c r="A260" s="13"/>
      <c r="B260" s="20"/>
      <c r="C260" s="29">
        <v>2001</v>
      </c>
      <c r="D260" s="15">
        <v>2002</v>
      </c>
      <c r="E260" s="14">
        <v>2003</v>
      </c>
      <c r="F260" s="14">
        <v>2004</v>
      </c>
      <c r="G260" s="14">
        <v>2005</v>
      </c>
      <c r="H260" s="14">
        <v>2006</v>
      </c>
      <c r="I260" s="14">
        <v>2007</v>
      </c>
      <c r="J260" s="14">
        <v>2008</v>
      </c>
      <c r="K260" s="14">
        <v>2009</v>
      </c>
      <c r="L260" s="14">
        <v>2010</v>
      </c>
      <c r="M260" s="14">
        <v>2011</v>
      </c>
      <c r="N260" s="14">
        <v>2012</v>
      </c>
      <c r="O260" s="14">
        <v>2013</v>
      </c>
      <c r="P260" s="14">
        <v>2014</v>
      </c>
      <c r="Q260" s="14">
        <v>2015</v>
      </c>
      <c r="R260" s="12" t="s">
        <v>27</v>
      </c>
    </row>
    <row r="261" spans="1:18" ht="12">
      <c r="A261" s="7" t="s">
        <v>13</v>
      </c>
      <c r="C261" s="23">
        <f aca="true" t="shared" si="126" ref="C261:Q261">C198/C107</f>
        <v>2.5422892788193424E-07</v>
      </c>
      <c r="D261" s="24">
        <f t="shared" si="126"/>
        <v>2.536846940760456E-07</v>
      </c>
      <c r="E261" s="24">
        <f t="shared" si="126"/>
        <v>2.5301268609719546E-07</v>
      </c>
      <c r="F261" s="24">
        <f t="shared" si="126"/>
        <v>2.52492288254286E-07</v>
      </c>
      <c r="G261" s="24">
        <f t="shared" si="126"/>
        <v>2.5094400429214623E-07</v>
      </c>
      <c r="H261" s="24">
        <f t="shared" si="126"/>
        <v>2.4896252647171866E-07</v>
      </c>
      <c r="I261" s="24">
        <f t="shared" si="126"/>
        <v>2.4692833234854346E-07</v>
      </c>
      <c r="J261" s="24">
        <f t="shared" si="126"/>
        <v>2.451186760453969E-07</v>
      </c>
      <c r="K261" s="24">
        <f t="shared" si="126"/>
        <v>2.439238418541724E-07</v>
      </c>
      <c r="L261" s="24">
        <f t="shared" si="126"/>
        <v>2.42689008778607E-07</v>
      </c>
      <c r="M261" s="24">
        <f t="shared" si="126"/>
        <v>2.417503304122641E-07</v>
      </c>
      <c r="N261" s="24">
        <f t="shared" si="126"/>
        <v>2.4130550622372823E-07</v>
      </c>
      <c r="O261" s="24">
        <f t="shared" si="126"/>
        <v>2.409811596109793E-07</v>
      </c>
      <c r="P261" s="24">
        <f t="shared" si="126"/>
        <v>2.409332598005024E-07</v>
      </c>
      <c r="Q261" s="24">
        <f t="shared" si="126"/>
        <v>2.404918539396774E-07</v>
      </c>
      <c r="R261" s="36">
        <f>(Q261-H261)/F261</f>
        <v>-0.0335482425645825</v>
      </c>
    </row>
    <row r="262" spans="1:18" ht="12">
      <c r="A262" s="7" t="s">
        <v>15</v>
      </c>
      <c r="C262" s="23">
        <f aca="true" t="shared" si="127" ref="C262:Q262">C199/C108</f>
        <v>1.5837668208706513E-06</v>
      </c>
      <c r="D262" s="24">
        <f t="shared" si="127"/>
        <v>1.5569121874241496E-06</v>
      </c>
      <c r="E262" s="24">
        <f t="shared" si="127"/>
        <v>1.5281780463431837E-06</v>
      </c>
      <c r="F262" s="24">
        <f t="shared" si="127"/>
        <v>1.512500056718752E-06</v>
      </c>
      <c r="G262" s="24">
        <f t="shared" si="127"/>
        <v>1.4901341940348396E-06</v>
      </c>
      <c r="H262" s="24">
        <f t="shared" si="127"/>
        <v>1.4671221591930256E-06</v>
      </c>
      <c r="I262" s="24">
        <f t="shared" si="127"/>
        <v>1.4452981484224007E-06</v>
      </c>
      <c r="J262" s="24">
        <f t="shared" si="127"/>
        <v>1.4117623806266573E-06</v>
      </c>
      <c r="K262" s="24">
        <f t="shared" si="127"/>
        <v>1.378026879103289E-06</v>
      </c>
      <c r="L262" s="24">
        <f t="shared" si="127"/>
        <v>1.3482531021618532E-06</v>
      </c>
      <c r="M262" s="24">
        <f t="shared" si="127"/>
        <v>1.3206642016469366E-06</v>
      </c>
      <c r="N262" s="24">
        <f t="shared" si="127"/>
        <v>1.300055804895462E-06</v>
      </c>
      <c r="O262" s="24">
        <f t="shared" si="127"/>
        <v>1.286776059788763E-06</v>
      </c>
      <c r="P262" s="24">
        <f t="shared" si="127"/>
        <v>1.2810002049600326E-06</v>
      </c>
      <c r="Q262" s="24">
        <f t="shared" si="127"/>
        <v>1.2554234292142054E-06</v>
      </c>
      <c r="R262" s="36">
        <f>(Q262-H262)/F262</f>
        <v>-0.13996609721660686</v>
      </c>
    </row>
    <row r="263" spans="1:18" ht="12">
      <c r="A263" s="7" t="s">
        <v>14</v>
      </c>
      <c r="C263" s="23">
        <f aca="true" t="shared" si="128" ref="C263:Q263">C200/C109</f>
        <v>4.6224791465982697E-07</v>
      </c>
      <c r="D263" s="24">
        <f t="shared" si="128"/>
        <v>4.6000554313578614E-07</v>
      </c>
      <c r="E263" s="24">
        <f t="shared" si="128"/>
        <v>4.5787352910418135E-07</v>
      </c>
      <c r="F263" s="24">
        <f t="shared" si="128"/>
        <v>4.551696576623488E-07</v>
      </c>
      <c r="G263" s="24">
        <f t="shared" si="128"/>
        <v>4.504142347113081E-07</v>
      </c>
      <c r="H263" s="24">
        <f t="shared" si="128"/>
        <v>4.4592233014038083E-07</v>
      </c>
      <c r="I263" s="24">
        <f t="shared" si="128"/>
        <v>4.413458045888488E-07</v>
      </c>
      <c r="J263" s="24">
        <f t="shared" si="128"/>
        <v>4.3758400245396883E-07</v>
      </c>
      <c r="K263" s="24">
        <f t="shared" si="128"/>
        <v>4.3474697834547186E-07</v>
      </c>
      <c r="L263" s="24">
        <f t="shared" si="128"/>
        <v>4.3203374702004585E-07</v>
      </c>
      <c r="M263" s="24">
        <f t="shared" si="128"/>
        <v>4.2993943443187156E-07</v>
      </c>
      <c r="N263" s="24">
        <f t="shared" si="128"/>
        <v>4.294366821379062E-07</v>
      </c>
      <c r="O263" s="24">
        <f t="shared" si="128"/>
        <v>4.291412208273809E-07</v>
      </c>
      <c r="P263" s="24">
        <f t="shared" si="128"/>
        <v>4.289866263419238E-07</v>
      </c>
      <c r="Q263" s="24">
        <f t="shared" si="128"/>
        <v>4.306150043492116E-07</v>
      </c>
      <c r="R263" s="36">
        <f>(Q263-H263)/F263</f>
        <v>-0.033629934538660394</v>
      </c>
    </row>
    <row r="264" spans="1:18" s="7" customFormat="1" ht="12">
      <c r="A264" s="13" t="s">
        <v>0</v>
      </c>
      <c r="B264" s="14"/>
      <c r="C264" s="26">
        <f aca="true" t="shared" si="129" ref="C264:Q264">C201/C110</f>
        <v>1.4862794005665742E-07</v>
      </c>
      <c r="D264" s="27">
        <f t="shared" si="129"/>
        <v>1.4797091122128012E-07</v>
      </c>
      <c r="E264" s="27">
        <f t="shared" si="129"/>
        <v>1.4725904819232007E-07</v>
      </c>
      <c r="F264" s="27">
        <f t="shared" si="129"/>
        <v>1.466564456901117E-07</v>
      </c>
      <c r="G264" s="27">
        <f t="shared" si="129"/>
        <v>1.4542891294759788E-07</v>
      </c>
      <c r="H264" s="27">
        <f t="shared" si="129"/>
        <v>1.440752320520711E-07</v>
      </c>
      <c r="I264" s="27">
        <f t="shared" si="129"/>
        <v>1.427051861880052E-07</v>
      </c>
      <c r="J264" s="27">
        <f t="shared" si="129"/>
        <v>1.4137739614363415E-07</v>
      </c>
      <c r="K264" s="27">
        <f t="shared" si="129"/>
        <v>1.4034094991736739E-07</v>
      </c>
      <c r="L264" s="27">
        <f t="shared" si="129"/>
        <v>1.3933720149660662E-07</v>
      </c>
      <c r="M264" s="27">
        <f t="shared" si="129"/>
        <v>1.3851177615001049E-07</v>
      </c>
      <c r="N264" s="27">
        <f t="shared" si="129"/>
        <v>1.3808427946383155E-07</v>
      </c>
      <c r="O264" s="27">
        <f t="shared" si="129"/>
        <v>1.3779659727149634E-07</v>
      </c>
      <c r="P264" s="27">
        <f t="shared" si="129"/>
        <v>1.3769852340365414E-07</v>
      </c>
      <c r="Q264" s="27">
        <f t="shared" si="129"/>
        <v>1.372492559031591E-07</v>
      </c>
      <c r="R264" s="37">
        <f>(Q264-H264)/F264</f>
        <v>-0.04654399004961182</v>
      </c>
    </row>
    <row r="266" spans="1:18" ht="12">
      <c r="A266" s="13" t="s">
        <v>42</v>
      </c>
      <c r="B266" s="20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1"/>
    </row>
    <row r="267" spans="1:18" ht="12">
      <c r="A267" s="13"/>
      <c r="B267" s="20"/>
      <c r="C267" s="29">
        <v>2001</v>
      </c>
      <c r="D267" s="15">
        <v>2002</v>
      </c>
      <c r="E267" s="14">
        <v>2003</v>
      </c>
      <c r="F267" s="14">
        <v>2004</v>
      </c>
      <c r="G267" s="14">
        <v>2005</v>
      </c>
      <c r="H267" s="14">
        <v>2006</v>
      </c>
      <c r="I267" s="14">
        <v>2007</v>
      </c>
      <c r="J267" s="14">
        <v>2008</v>
      </c>
      <c r="K267" s="14">
        <v>2009</v>
      </c>
      <c r="L267" s="14">
        <v>2010</v>
      </c>
      <c r="M267" s="14">
        <v>2011</v>
      </c>
      <c r="N267" s="14">
        <v>2012</v>
      </c>
      <c r="O267" s="14">
        <v>2013</v>
      </c>
      <c r="P267" s="14">
        <v>2014</v>
      </c>
      <c r="Q267" s="14">
        <v>2015</v>
      </c>
      <c r="R267" s="12" t="s">
        <v>27</v>
      </c>
    </row>
    <row r="268" spans="1:18" ht="12">
      <c r="A268" s="7" t="s">
        <v>13</v>
      </c>
      <c r="C268" s="23">
        <f aca="true" t="shared" si="130" ref="C268:Q268">C100/C107</f>
        <v>0.3814359371834039</v>
      </c>
      <c r="D268" s="24">
        <f t="shared" si="130"/>
        <v>0.378827146767676</v>
      </c>
      <c r="E268" s="24">
        <f t="shared" si="130"/>
        <v>0.3667262532907214</v>
      </c>
      <c r="F268" s="24">
        <f t="shared" si="130"/>
        <v>0.37563517670187846</v>
      </c>
      <c r="G268" s="24">
        <f t="shared" si="130"/>
        <v>0.39879798659965254</v>
      </c>
      <c r="H268" s="24">
        <f t="shared" si="130"/>
        <v>0.43098842866984566</v>
      </c>
      <c r="I268" s="24">
        <f t="shared" si="130"/>
        <v>0.4528960739030023</v>
      </c>
      <c r="J268" s="24">
        <f t="shared" si="130"/>
        <v>0.48490695088586855</v>
      </c>
      <c r="K268" s="24">
        <f t="shared" si="130"/>
        <v>0.4911085496106921</v>
      </c>
      <c r="L268" s="24">
        <f t="shared" si="130"/>
        <v>0.4890098810244001</v>
      </c>
      <c r="M268" s="24">
        <f t="shared" si="130"/>
        <v>0.4907581819267494</v>
      </c>
      <c r="N268" s="24">
        <f t="shared" si="130"/>
        <v>0.5101325512870984</v>
      </c>
      <c r="O268" s="24">
        <f t="shared" si="130"/>
        <v>0.5010871529928734</v>
      </c>
      <c r="P268" s="24">
        <f t="shared" si="130"/>
        <v>0.5117723918835827</v>
      </c>
      <c r="Q268" s="24">
        <f t="shared" si="130"/>
        <v>0.5215508689882061</v>
      </c>
      <c r="R268" s="36">
        <f>(Q268-H268)/F268</f>
        <v>0.24109147900766237</v>
      </c>
    </row>
    <row r="269" spans="1:18" ht="12">
      <c r="A269" s="7" t="s">
        <v>15</v>
      </c>
      <c r="C269" s="23">
        <f aca="true" t="shared" si="131" ref="C269:Q269">C101/C108</f>
        <v>0.17695097667362034</v>
      </c>
      <c r="D269" s="24">
        <f t="shared" si="131"/>
        <v>0.1725872712493684</v>
      </c>
      <c r="E269" s="24">
        <f t="shared" si="131"/>
        <v>0.17368719987607786</v>
      </c>
      <c r="F269" s="24">
        <f t="shared" si="131"/>
        <v>0.18356053721094617</v>
      </c>
      <c r="G269" s="24">
        <f t="shared" si="131"/>
        <v>0.19368088467614533</v>
      </c>
      <c r="H269" s="24">
        <f t="shared" si="131"/>
        <v>0.20518412006132575</v>
      </c>
      <c r="I269" s="24">
        <f t="shared" si="131"/>
        <v>0.21348960679272044</v>
      </c>
      <c r="J269" s="24">
        <f t="shared" si="131"/>
        <v>0.2183534493965181</v>
      </c>
      <c r="K269" s="24">
        <f t="shared" si="131"/>
        <v>0.23059523470095705</v>
      </c>
      <c r="L269" s="24">
        <f t="shared" si="131"/>
        <v>0.23169075078634271</v>
      </c>
      <c r="M269" s="24">
        <f t="shared" si="131"/>
        <v>0.23594985009539385</v>
      </c>
      <c r="N269" s="24">
        <f t="shared" si="131"/>
        <v>0.23498130379568224</v>
      </c>
      <c r="O269" s="24">
        <f t="shared" si="131"/>
        <v>0.23272615546679543</v>
      </c>
      <c r="P269" s="24">
        <f t="shared" si="131"/>
        <v>0.23080074487895716</v>
      </c>
      <c r="Q269" s="24">
        <f t="shared" si="131"/>
        <v>0.2593258941106732</v>
      </c>
      <c r="R269" s="36">
        <f>(Q269-H269)/F269</f>
        <v>0.29495323380497734</v>
      </c>
    </row>
    <row r="270" spans="1:18" ht="12">
      <c r="A270" s="7" t="s">
        <v>14</v>
      </c>
      <c r="C270" s="23">
        <f aca="true" t="shared" si="132" ref="C270:Q270">C102/C109</f>
        <v>0.27107180338271547</v>
      </c>
      <c r="D270" s="24">
        <f t="shared" si="132"/>
        <v>0.26307582813824304</v>
      </c>
      <c r="E270" s="24">
        <f t="shared" si="132"/>
        <v>0.2542566507920521</v>
      </c>
      <c r="F270" s="24">
        <f t="shared" si="132"/>
        <v>0.2601196712402445</v>
      </c>
      <c r="G270" s="24">
        <f t="shared" si="132"/>
        <v>0.27534503044745945</v>
      </c>
      <c r="H270" s="24">
        <f t="shared" si="132"/>
        <v>0.2939387801875077</v>
      </c>
      <c r="I270" s="24">
        <f t="shared" si="132"/>
        <v>0.315284067186948</v>
      </c>
      <c r="J270" s="24">
        <f t="shared" si="132"/>
        <v>0.33393277987173486</v>
      </c>
      <c r="K270" s="24">
        <f t="shared" si="132"/>
        <v>0.35201116995869003</v>
      </c>
      <c r="L270" s="24">
        <f t="shared" si="132"/>
        <v>0.3574591866389734</v>
      </c>
      <c r="M270" s="24">
        <f t="shared" si="132"/>
        <v>0.35291908987760157</v>
      </c>
      <c r="N270" s="24">
        <f t="shared" si="132"/>
        <v>0.3759738421694492</v>
      </c>
      <c r="O270" s="24">
        <f t="shared" si="132"/>
        <v>0.36076861271125277</v>
      </c>
      <c r="P270" s="24">
        <f t="shared" si="132"/>
        <v>0.35095594978707995</v>
      </c>
      <c r="Q270" s="24">
        <f t="shared" si="132"/>
        <v>0.36868600850272176</v>
      </c>
      <c r="R270" s="36">
        <f>(Q270-H270)/F270</f>
        <v>0.2873570766825171</v>
      </c>
    </row>
    <row r="271" spans="1:18" s="7" customFormat="1" ht="12">
      <c r="A271" s="13" t="s">
        <v>0</v>
      </c>
      <c r="B271" s="14"/>
      <c r="C271" s="26">
        <f aca="true" t="shared" si="133" ref="C271:Q271">C103/C110</f>
        <v>0.3233933268078163</v>
      </c>
      <c r="D271" s="27">
        <f t="shared" si="133"/>
        <v>0.31242344484426193</v>
      </c>
      <c r="E271" s="27">
        <f t="shared" si="133"/>
        <v>0.3075826997015072</v>
      </c>
      <c r="F271" s="27">
        <f t="shared" si="133"/>
        <v>0.31461805087929456</v>
      </c>
      <c r="G271" s="27">
        <f t="shared" si="133"/>
        <v>0.33304465536916183</v>
      </c>
      <c r="H271" s="27">
        <f t="shared" si="133"/>
        <v>0.3584743783500001</v>
      </c>
      <c r="I271" s="27">
        <f t="shared" si="133"/>
        <v>0.37793907427193374</v>
      </c>
      <c r="J271" s="27">
        <f t="shared" si="133"/>
        <v>0.4040762813343503</v>
      </c>
      <c r="K271" s="27">
        <f t="shared" si="133"/>
        <v>0.4157214779258037</v>
      </c>
      <c r="L271" s="27">
        <f t="shared" si="133"/>
        <v>0.41514486625679003</v>
      </c>
      <c r="M271" s="27">
        <f t="shared" si="133"/>
        <v>0.41452128513665404</v>
      </c>
      <c r="N271" s="27">
        <f t="shared" si="133"/>
        <v>0.4334352048478856</v>
      </c>
      <c r="O271" s="27">
        <f t="shared" si="133"/>
        <v>0.4229746304858565</v>
      </c>
      <c r="P271" s="27">
        <f t="shared" si="133"/>
        <v>0.4262128223402226</v>
      </c>
      <c r="Q271" s="27">
        <f t="shared" si="133"/>
        <v>0.4434674649536517</v>
      </c>
      <c r="R271" s="37">
        <f>(Q271-H271)/F271</f>
        <v>0.2701468856161078</v>
      </c>
    </row>
    <row r="273" spans="1:18" ht="12">
      <c r="A273" s="13" t="s">
        <v>42</v>
      </c>
      <c r="B273" s="20"/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1"/>
    </row>
    <row r="274" spans="1:18" ht="12">
      <c r="A274" s="13"/>
      <c r="B274" s="20"/>
      <c r="C274" s="29">
        <v>2001</v>
      </c>
      <c r="D274" s="15">
        <v>2002</v>
      </c>
      <c r="E274" s="14">
        <v>2003</v>
      </c>
      <c r="F274" s="14">
        <v>2004</v>
      </c>
      <c r="G274" s="14">
        <v>2005</v>
      </c>
      <c r="H274" s="14">
        <v>2006</v>
      </c>
      <c r="I274" s="14">
        <v>2007</v>
      </c>
      <c r="J274" s="14">
        <v>2008</v>
      </c>
      <c r="K274" s="14">
        <v>2009</v>
      </c>
      <c r="L274" s="14">
        <v>2010</v>
      </c>
      <c r="M274" s="14">
        <v>2011</v>
      </c>
      <c r="N274" s="14">
        <v>2012</v>
      </c>
      <c r="O274" s="14">
        <v>2013</v>
      </c>
      <c r="P274" s="14">
        <v>2014</v>
      </c>
      <c r="Q274" s="14">
        <v>2015</v>
      </c>
      <c r="R274" s="12" t="s">
        <v>27</v>
      </c>
    </row>
    <row r="275" spans="1:18" ht="12">
      <c r="A275" s="7" t="s">
        <v>13</v>
      </c>
      <c r="C275" s="23">
        <f aca="true" t="shared" si="134" ref="C275:Q275">1-C268</f>
        <v>0.618564062816596</v>
      </c>
      <c r="D275" s="24">
        <f t="shared" si="134"/>
        <v>0.621172853232324</v>
      </c>
      <c r="E275" s="24">
        <f t="shared" si="134"/>
        <v>0.6332737467092786</v>
      </c>
      <c r="F275" s="24">
        <f t="shared" si="134"/>
        <v>0.6243648232981216</v>
      </c>
      <c r="G275" s="24">
        <f t="shared" si="134"/>
        <v>0.6012020134003475</v>
      </c>
      <c r="H275" s="24">
        <f t="shared" si="134"/>
        <v>0.5690115713301543</v>
      </c>
      <c r="I275" s="24">
        <f t="shared" si="134"/>
        <v>0.5471039260969977</v>
      </c>
      <c r="J275" s="24">
        <f t="shared" si="134"/>
        <v>0.5150930491141315</v>
      </c>
      <c r="K275" s="24">
        <f t="shared" si="134"/>
        <v>0.5088914503893078</v>
      </c>
      <c r="L275" s="24">
        <f t="shared" si="134"/>
        <v>0.5109901189755999</v>
      </c>
      <c r="M275" s="24">
        <f t="shared" si="134"/>
        <v>0.5092418180732505</v>
      </c>
      <c r="N275" s="24">
        <f t="shared" si="134"/>
        <v>0.48986744871290155</v>
      </c>
      <c r="O275" s="24">
        <f t="shared" si="134"/>
        <v>0.49891284700712657</v>
      </c>
      <c r="P275" s="24">
        <f t="shared" si="134"/>
        <v>0.4882276081164173</v>
      </c>
      <c r="Q275" s="24">
        <f t="shared" si="134"/>
        <v>0.47844913101179387</v>
      </c>
      <c r="R275" s="36">
        <f>(Q275-H275)/F275</f>
        <v>-0.14504731358819478</v>
      </c>
    </row>
    <row r="276" spans="1:18" ht="12">
      <c r="A276" s="7" t="s">
        <v>15</v>
      </c>
      <c r="C276" s="23">
        <f aca="true" t="shared" si="135" ref="C276:Q276">1-C269</f>
        <v>0.8230490233263796</v>
      </c>
      <c r="D276" s="24">
        <f t="shared" si="135"/>
        <v>0.8274127287506317</v>
      </c>
      <c r="E276" s="24">
        <f t="shared" si="135"/>
        <v>0.8263128001239222</v>
      </c>
      <c r="F276" s="24">
        <f t="shared" si="135"/>
        <v>0.8164394627890539</v>
      </c>
      <c r="G276" s="24">
        <f t="shared" si="135"/>
        <v>0.8063191153238547</v>
      </c>
      <c r="H276" s="24">
        <f t="shared" si="135"/>
        <v>0.7948158799386742</v>
      </c>
      <c r="I276" s="24">
        <f t="shared" si="135"/>
        <v>0.7865103932072796</v>
      </c>
      <c r="J276" s="24">
        <f t="shared" si="135"/>
        <v>0.7816465506034819</v>
      </c>
      <c r="K276" s="24">
        <f t="shared" si="135"/>
        <v>0.769404765299043</v>
      </c>
      <c r="L276" s="24">
        <f t="shared" si="135"/>
        <v>0.7683092492136573</v>
      </c>
      <c r="M276" s="24">
        <f t="shared" si="135"/>
        <v>0.7640501499046062</v>
      </c>
      <c r="N276" s="24">
        <f t="shared" si="135"/>
        <v>0.7650186962043177</v>
      </c>
      <c r="O276" s="24">
        <f t="shared" si="135"/>
        <v>0.7672738445332046</v>
      </c>
      <c r="P276" s="24">
        <f t="shared" si="135"/>
        <v>0.7691992551210428</v>
      </c>
      <c r="Q276" s="24">
        <f t="shared" si="135"/>
        <v>0.7406741058893268</v>
      </c>
      <c r="R276" s="36">
        <f>(Q276-H276)/F276</f>
        <v>-0.06631449913554237</v>
      </c>
    </row>
    <row r="277" spans="1:18" ht="12">
      <c r="A277" s="7" t="s">
        <v>14</v>
      </c>
      <c r="C277" s="23">
        <f aca="true" t="shared" si="136" ref="C277:Q277">1-C270</f>
        <v>0.7289281966172845</v>
      </c>
      <c r="D277" s="24">
        <f t="shared" si="136"/>
        <v>0.736924171861757</v>
      </c>
      <c r="E277" s="24">
        <f t="shared" si="136"/>
        <v>0.7457433492079479</v>
      </c>
      <c r="F277" s="24">
        <f t="shared" si="136"/>
        <v>0.7398803287597555</v>
      </c>
      <c r="G277" s="24">
        <f t="shared" si="136"/>
        <v>0.7246549695525406</v>
      </c>
      <c r="H277" s="24">
        <f t="shared" si="136"/>
        <v>0.7060612198124923</v>
      </c>
      <c r="I277" s="24">
        <f t="shared" si="136"/>
        <v>0.684715932813052</v>
      </c>
      <c r="J277" s="24">
        <f t="shared" si="136"/>
        <v>0.6660672201282651</v>
      </c>
      <c r="K277" s="24">
        <f t="shared" si="136"/>
        <v>0.6479888300413099</v>
      </c>
      <c r="L277" s="24">
        <f t="shared" si="136"/>
        <v>0.6425408133610266</v>
      </c>
      <c r="M277" s="24">
        <f t="shared" si="136"/>
        <v>0.6470809101223984</v>
      </c>
      <c r="N277" s="24">
        <f t="shared" si="136"/>
        <v>0.6240261578305508</v>
      </c>
      <c r="O277" s="24">
        <f t="shared" si="136"/>
        <v>0.6392313872887472</v>
      </c>
      <c r="P277" s="24">
        <f t="shared" si="136"/>
        <v>0.64904405021292</v>
      </c>
      <c r="Q277" s="24">
        <f t="shared" si="136"/>
        <v>0.6313139914972783</v>
      </c>
      <c r="R277" s="36">
        <f>(Q277-H277)/F277</f>
        <v>-0.10102610572240923</v>
      </c>
    </row>
    <row r="278" spans="1:18" s="7" customFormat="1" ht="12">
      <c r="A278" s="13" t="s">
        <v>0</v>
      </c>
      <c r="B278" s="14"/>
      <c r="C278" s="26">
        <f aca="true" t="shared" si="137" ref="C278:Q278">1-C271</f>
        <v>0.6766066731921837</v>
      </c>
      <c r="D278" s="27">
        <f t="shared" si="137"/>
        <v>0.687576555155738</v>
      </c>
      <c r="E278" s="27">
        <f t="shared" si="137"/>
        <v>0.6924173002984928</v>
      </c>
      <c r="F278" s="27">
        <f t="shared" si="137"/>
        <v>0.6853819491207054</v>
      </c>
      <c r="G278" s="27">
        <f t="shared" si="137"/>
        <v>0.6669553446308382</v>
      </c>
      <c r="H278" s="27">
        <f t="shared" si="137"/>
        <v>0.6415256216499998</v>
      </c>
      <c r="I278" s="27">
        <f t="shared" si="137"/>
        <v>0.6220609257280663</v>
      </c>
      <c r="J278" s="27">
        <f t="shared" si="137"/>
        <v>0.5959237186656496</v>
      </c>
      <c r="K278" s="27">
        <f t="shared" si="137"/>
        <v>0.5842785220741963</v>
      </c>
      <c r="L278" s="27">
        <f t="shared" si="137"/>
        <v>0.58485513374321</v>
      </c>
      <c r="M278" s="27">
        <f t="shared" si="137"/>
        <v>0.585478714863346</v>
      </c>
      <c r="N278" s="27">
        <f t="shared" si="137"/>
        <v>0.5665647951521144</v>
      </c>
      <c r="O278" s="27">
        <f t="shared" si="137"/>
        <v>0.5770253695141435</v>
      </c>
      <c r="P278" s="27">
        <f t="shared" si="137"/>
        <v>0.5737871776597774</v>
      </c>
      <c r="Q278" s="27">
        <f t="shared" si="137"/>
        <v>0.5565325350463484</v>
      </c>
      <c r="R278" s="37">
        <f>(Q278-H278)/F278</f>
        <v>-0.12400835287928334</v>
      </c>
    </row>
    <row r="280" ht="12">
      <c r="A280" s="7" t="s">
        <v>43</v>
      </c>
    </row>
    <row r="281" spans="1:18" ht="12">
      <c r="A281" s="13" t="s">
        <v>38</v>
      </c>
      <c r="B281" s="20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43"/>
    </row>
    <row r="282" spans="1:18" ht="12">
      <c r="A282" s="13"/>
      <c r="B282" s="20"/>
      <c r="C282" s="29">
        <v>2001</v>
      </c>
      <c r="D282" s="15">
        <v>2002</v>
      </c>
      <c r="E282" s="14">
        <v>2003</v>
      </c>
      <c r="F282" s="14">
        <v>2004</v>
      </c>
      <c r="G282" s="14">
        <v>2005</v>
      </c>
      <c r="H282" s="14">
        <v>2006</v>
      </c>
      <c r="I282" s="14">
        <v>2007</v>
      </c>
      <c r="J282" s="14">
        <v>2008</v>
      </c>
      <c r="K282" s="14">
        <v>2009</v>
      </c>
      <c r="L282" s="14">
        <v>2010</v>
      </c>
      <c r="M282" s="14">
        <v>2011</v>
      </c>
      <c r="N282" s="14">
        <v>2012</v>
      </c>
      <c r="O282" s="14">
        <v>2013</v>
      </c>
      <c r="P282" s="14">
        <v>2014</v>
      </c>
      <c r="Q282" s="14">
        <v>2015</v>
      </c>
      <c r="R282" s="12"/>
    </row>
    <row r="283" spans="1:18" ht="12">
      <c r="A283" s="6" t="s">
        <v>13</v>
      </c>
      <c r="B283" s="3"/>
      <c r="C283" s="22"/>
      <c r="D283" s="10">
        <f aca="true" t="shared" si="138" ref="D283:Q283">D93-C93</f>
        <v>9607</v>
      </c>
      <c r="E283" s="10">
        <f t="shared" si="138"/>
        <v>13209</v>
      </c>
      <c r="F283" s="10">
        <f t="shared" si="138"/>
        <v>-5377</v>
      </c>
      <c r="G283" s="10">
        <f t="shared" si="138"/>
        <v>-8673</v>
      </c>
      <c r="H283" s="10">
        <f t="shared" si="138"/>
        <v>-6867</v>
      </c>
      <c r="I283" s="10">
        <f t="shared" si="138"/>
        <v>-20218</v>
      </c>
      <c r="J283" s="10">
        <f t="shared" si="138"/>
        <v>-14463</v>
      </c>
      <c r="K283" s="10">
        <f t="shared" si="138"/>
        <v>13698</v>
      </c>
      <c r="L283" s="10">
        <f t="shared" si="138"/>
        <v>-6479</v>
      </c>
      <c r="M283" s="10">
        <f t="shared" si="138"/>
        <v>-7443</v>
      </c>
      <c r="N283" s="10">
        <f t="shared" si="138"/>
        <v>1028</v>
      </c>
      <c r="O283" s="10">
        <f t="shared" si="138"/>
        <v>1838</v>
      </c>
      <c r="P283" s="10">
        <f t="shared" si="138"/>
        <v>-17508</v>
      </c>
      <c r="Q283" s="10">
        <f t="shared" si="138"/>
        <v>-18396</v>
      </c>
      <c r="R283" s="40"/>
    </row>
    <row r="284" spans="1:18" ht="12">
      <c r="A284" s="6" t="s">
        <v>15</v>
      </c>
      <c r="B284" s="3"/>
      <c r="C284" s="35"/>
      <c r="D284" s="10">
        <f aca="true" t="shared" si="139" ref="D284:Q284">D94-C94</f>
        <v>5887</v>
      </c>
      <c r="E284" s="10">
        <f t="shared" si="139"/>
        <v>4690</v>
      </c>
      <c r="F284" s="10">
        <f t="shared" si="139"/>
        <v>836</v>
      </c>
      <c r="G284" s="10">
        <f t="shared" si="139"/>
        <v>812</v>
      </c>
      <c r="H284" s="10">
        <f t="shared" si="139"/>
        <v>1802</v>
      </c>
      <c r="I284" s="10">
        <f t="shared" si="139"/>
        <v>-1396</v>
      </c>
      <c r="J284" s="10">
        <f t="shared" si="139"/>
        <v>-3903</v>
      </c>
      <c r="K284" s="10">
        <f t="shared" si="139"/>
        <v>2789</v>
      </c>
      <c r="L284" s="10">
        <f t="shared" si="139"/>
        <v>3316</v>
      </c>
      <c r="M284" s="10">
        <f t="shared" si="139"/>
        <v>-173</v>
      </c>
      <c r="N284" s="10">
        <f t="shared" si="139"/>
        <v>2648</v>
      </c>
      <c r="O284" s="10">
        <f t="shared" si="139"/>
        <v>657</v>
      </c>
      <c r="P284" s="10">
        <f t="shared" si="139"/>
        <v>-4792</v>
      </c>
      <c r="Q284" s="10">
        <f t="shared" si="139"/>
        <v>-11391</v>
      </c>
      <c r="R284" s="40"/>
    </row>
    <row r="285" spans="1:18" ht="12">
      <c r="A285" s="6" t="s">
        <v>14</v>
      </c>
      <c r="B285" s="3"/>
      <c r="C285" s="35"/>
      <c r="D285" s="10">
        <f aca="true" t="shared" si="140" ref="D285:Q285">D95-C95</f>
        <v>10607</v>
      </c>
      <c r="E285" s="10">
        <f t="shared" si="140"/>
        <v>9619</v>
      </c>
      <c r="F285" s="10">
        <f t="shared" si="140"/>
        <v>4964</v>
      </c>
      <c r="G285" s="10">
        <f t="shared" si="140"/>
        <v>2560</v>
      </c>
      <c r="H285" s="10">
        <f t="shared" si="140"/>
        <v>-1740</v>
      </c>
      <c r="I285" s="10">
        <f t="shared" si="140"/>
        <v>-9101</v>
      </c>
      <c r="J285" s="10">
        <f t="shared" si="140"/>
        <v>-12501</v>
      </c>
      <c r="K285" s="10">
        <f t="shared" si="140"/>
        <v>3559</v>
      </c>
      <c r="L285" s="10">
        <f t="shared" si="140"/>
        <v>-5906</v>
      </c>
      <c r="M285" s="10">
        <f t="shared" si="140"/>
        <v>-4889</v>
      </c>
      <c r="N285" s="10">
        <f t="shared" si="140"/>
        <v>-213</v>
      </c>
      <c r="O285" s="10">
        <f t="shared" si="140"/>
        <v>-1193</v>
      </c>
      <c r="P285" s="10">
        <f t="shared" si="140"/>
        <v>-12476</v>
      </c>
      <c r="Q285" s="10">
        <f t="shared" si="140"/>
        <v>-29472</v>
      </c>
      <c r="R285" s="40"/>
    </row>
    <row r="286" spans="1:18" ht="12">
      <c r="A286" s="29" t="s">
        <v>0</v>
      </c>
      <c r="B286" s="15"/>
      <c r="C286" s="29"/>
      <c r="D286" s="15">
        <f aca="true" t="shared" si="141" ref="D286:Q286">D96-C96</f>
        <v>26101</v>
      </c>
      <c r="E286" s="15">
        <f t="shared" si="141"/>
        <v>27518</v>
      </c>
      <c r="F286" s="15">
        <f t="shared" si="141"/>
        <v>423</v>
      </c>
      <c r="G286" s="15">
        <f t="shared" si="141"/>
        <v>-5301</v>
      </c>
      <c r="H286" s="15">
        <f t="shared" si="141"/>
        <v>-6805</v>
      </c>
      <c r="I286" s="15">
        <f t="shared" si="141"/>
        <v>-30715</v>
      </c>
      <c r="J286" s="15">
        <f t="shared" si="141"/>
        <v>-30867</v>
      </c>
      <c r="K286" s="15">
        <f t="shared" si="141"/>
        <v>20046</v>
      </c>
      <c r="L286" s="15">
        <f t="shared" si="141"/>
        <v>-9069</v>
      </c>
      <c r="M286" s="15">
        <f t="shared" si="141"/>
        <v>-12505</v>
      </c>
      <c r="N286" s="15">
        <f t="shared" si="141"/>
        <v>3463</v>
      </c>
      <c r="O286" s="15">
        <f t="shared" si="141"/>
        <v>1302</v>
      </c>
      <c r="P286" s="15">
        <f t="shared" si="141"/>
        <v>-34776</v>
      </c>
      <c r="Q286" s="15">
        <f t="shared" si="141"/>
        <v>-59259</v>
      </c>
      <c r="R286" s="41"/>
    </row>
    <row r="287" spans="1:18" ht="12">
      <c r="A287" s="13"/>
      <c r="B287" s="20"/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42"/>
    </row>
    <row r="288" spans="1:18" ht="12">
      <c r="A288" s="13" t="s">
        <v>40</v>
      </c>
      <c r="B288" s="20"/>
      <c r="C288" s="1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43"/>
    </row>
    <row r="289" spans="1:18" ht="12">
      <c r="A289" s="13"/>
      <c r="B289" s="20"/>
      <c r="C289" s="29">
        <v>2001</v>
      </c>
      <c r="D289" s="15">
        <v>2002</v>
      </c>
      <c r="E289" s="14">
        <v>2003</v>
      </c>
      <c r="F289" s="14">
        <v>2004</v>
      </c>
      <c r="G289" s="14">
        <v>2005</v>
      </c>
      <c r="H289" s="14">
        <v>2006</v>
      </c>
      <c r="I289" s="14">
        <v>2007</v>
      </c>
      <c r="J289" s="14">
        <v>2008</v>
      </c>
      <c r="K289" s="14">
        <v>2009</v>
      </c>
      <c r="L289" s="14">
        <v>2010</v>
      </c>
      <c r="M289" s="14">
        <v>2011</v>
      </c>
      <c r="N289" s="14">
        <v>2012</v>
      </c>
      <c r="O289" s="14">
        <v>2013</v>
      </c>
      <c r="P289" s="14">
        <v>2014</v>
      </c>
      <c r="Q289" s="14">
        <v>2015</v>
      </c>
      <c r="R289" s="12"/>
    </row>
    <row r="290" spans="1:18" ht="12">
      <c r="A290" s="6" t="s">
        <v>13</v>
      </c>
      <c r="B290" s="3"/>
      <c r="C290" s="22"/>
      <c r="D290" s="10">
        <f aca="true" t="shared" si="142" ref="D290:Q290">D100-C100</f>
        <v>3724</v>
      </c>
      <c r="E290" s="10">
        <f t="shared" si="142"/>
        <v>-2319</v>
      </c>
      <c r="F290" s="10">
        <f t="shared" si="142"/>
        <v>4364</v>
      </c>
      <c r="G290" s="10">
        <f t="shared" si="142"/>
        <v>14726</v>
      </c>
      <c r="H290" s="10">
        <f t="shared" si="142"/>
        <v>25212</v>
      </c>
      <c r="I290" s="10">
        <f t="shared" si="142"/>
        <v>5525</v>
      </c>
      <c r="J290" s="10">
        <f t="shared" si="142"/>
        <v>20021</v>
      </c>
      <c r="K290" s="10">
        <f t="shared" si="142"/>
        <v>19883</v>
      </c>
      <c r="L290" s="10">
        <f t="shared" si="142"/>
        <v>-8584</v>
      </c>
      <c r="M290" s="10">
        <f t="shared" si="142"/>
        <v>-5232</v>
      </c>
      <c r="N290" s="10">
        <f t="shared" si="142"/>
        <v>22928</v>
      </c>
      <c r="O290" s="10">
        <f t="shared" si="142"/>
        <v>-8608</v>
      </c>
      <c r="P290" s="10">
        <f t="shared" si="142"/>
        <v>-5881</v>
      </c>
      <c r="Q290" s="10">
        <f t="shared" si="142"/>
        <v>-8885</v>
      </c>
      <c r="R290" s="40"/>
    </row>
    <row r="291" spans="1:18" ht="12">
      <c r="A291" s="6" t="s">
        <v>15</v>
      </c>
      <c r="B291" s="3"/>
      <c r="C291" s="35"/>
      <c r="D291" s="10">
        <f aca="true" t="shared" si="143" ref="D291:Q291">D101-C101</f>
        <v>783</v>
      </c>
      <c r="E291" s="10">
        <f t="shared" si="143"/>
        <v>1107</v>
      </c>
      <c r="F291" s="10">
        <f t="shared" si="143"/>
        <v>1359</v>
      </c>
      <c r="G291" s="10">
        <f t="shared" si="143"/>
        <v>1438</v>
      </c>
      <c r="H291" s="10">
        <f t="shared" si="143"/>
        <v>1931</v>
      </c>
      <c r="I291" s="10">
        <f t="shared" si="143"/>
        <v>730</v>
      </c>
      <c r="J291" s="10">
        <f t="shared" si="143"/>
        <v>-441</v>
      </c>
      <c r="K291" s="10">
        <f t="shared" si="143"/>
        <v>2427</v>
      </c>
      <c r="L291" s="10">
        <f t="shared" si="143"/>
        <v>1150</v>
      </c>
      <c r="M291" s="10">
        <f t="shared" si="143"/>
        <v>558</v>
      </c>
      <c r="N291" s="10">
        <f t="shared" si="143"/>
        <v>674</v>
      </c>
      <c r="O291" s="10">
        <f t="shared" si="143"/>
        <v>-134</v>
      </c>
      <c r="P291" s="10">
        <f t="shared" si="143"/>
        <v>-1723</v>
      </c>
      <c r="Q291" s="10">
        <f t="shared" si="143"/>
        <v>148</v>
      </c>
      <c r="R291" s="40"/>
    </row>
    <row r="292" spans="1:18" ht="12">
      <c r="A292" s="6" t="s">
        <v>14</v>
      </c>
      <c r="B292" s="3"/>
      <c r="C292" s="35"/>
      <c r="D292" s="10">
        <f aca="true" t="shared" si="144" ref="D292:Q292">D102-C102</f>
        <v>230</v>
      </c>
      <c r="E292" s="10">
        <f t="shared" si="144"/>
        <v>-725</v>
      </c>
      <c r="F292" s="10">
        <f t="shared" si="144"/>
        <v>4499</v>
      </c>
      <c r="G292" s="10">
        <f t="shared" si="144"/>
        <v>8473</v>
      </c>
      <c r="H292" s="10">
        <f t="shared" si="144"/>
        <v>8967</v>
      </c>
      <c r="I292" s="10">
        <f t="shared" si="144"/>
        <v>7507</v>
      </c>
      <c r="J292" s="10">
        <f t="shared" si="144"/>
        <v>4194</v>
      </c>
      <c r="K292" s="10">
        <f t="shared" si="144"/>
        <v>12126</v>
      </c>
      <c r="L292" s="10">
        <f t="shared" si="144"/>
        <v>-55</v>
      </c>
      <c r="M292" s="10">
        <f t="shared" si="144"/>
        <v>-5298</v>
      </c>
      <c r="N292" s="10">
        <f t="shared" si="144"/>
        <v>13352</v>
      </c>
      <c r="O292" s="10">
        <f t="shared" si="144"/>
        <v>-9665</v>
      </c>
      <c r="P292" s="10">
        <f t="shared" si="144"/>
        <v>-12297</v>
      </c>
      <c r="Q292" s="10">
        <f t="shared" si="144"/>
        <v>-7596</v>
      </c>
      <c r="R292" s="40"/>
    </row>
    <row r="293" spans="1:18" ht="12">
      <c r="A293" s="29" t="s">
        <v>0</v>
      </c>
      <c r="B293" s="15"/>
      <c r="C293" s="29"/>
      <c r="D293" s="15">
        <f aca="true" t="shared" si="145" ref="D293:Q293">D103-C103</f>
        <v>-2826</v>
      </c>
      <c r="E293" s="15">
        <f t="shared" si="145"/>
        <v>5626</v>
      </c>
      <c r="F293" s="15">
        <f t="shared" si="145"/>
        <v>10222</v>
      </c>
      <c r="G293" s="15">
        <f t="shared" si="145"/>
        <v>24637</v>
      </c>
      <c r="H293" s="15">
        <f t="shared" si="145"/>
        <v>36110</v>
      </c>
      <c r="I293" s="15">
        <f t="shared" si="145"/>
        <v>13762</v>
      </c>
      <c r="J293" s="15">
        <f t="shared" si="145"/>
        <v>23774</v>
      </c>
      <c r="K293" s="15">
        <f t="shared" si="145"/>
        <v>34436</v>
      </c>
      <c r="L293" s="15">
        <f t="shared" si="145"/>
        <v>-7489</v>
      </c>
      <c r="M293" s="15">
        <f t="shared" si="145"/>
        <v>-9972</v>
      </c>
      <c r="N293" s="15">
        <f t="shared" si="145"/>
        <v>36954</v>
      </c>
      <c r="O293" s="15">
        <f t="shared" si="145"/>
        <v>-18407</v>
      </c>
      <c r="P293" s="15">
        <f t="shared" si="145"/>
        <v>-19901</v>
      </c>
      <c r="Q293" s="15">
        <f t="shared" si="145"/>
        <v>-16333</v>
      </c>
      <c r="R293" s="41"/>
    </row>
    <row r="294" spans="1:18" ht="12">
      <c r="A294" s="13"/>
      <c r="B294" s="20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42"/>
    </row>
    <row r="295" spans="1:18" ht="12">
      <c r="A295" s="13" t="s">
        <v>29</v>
      </c>
      <c r="B295" s="20"/>
      <c r="C295" s="47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43"/>
    </row>
    <row r="296" spans="1:18" ht="12">
      <c r="A296" s="13"/>
      <c r="B296" s="20"/>
      <c r="C296" s="29">
        <v>2001</v>
      </c>
      <c r="D296" s="15">
        <v>2002</v>
      </c>
      <c r="E296" s="14">
        <v>2003</v>
      </c>
      <c r="F296" s="14">
        <v>2004</v>
      </c>
      <c r="G296" s="14">
        <v>2005</v>
      </c>
      <c r="H296" s="14">
        <v>2006</v>
      </c>
      <c r="I296" s="14">
        <v>2007</v>
      </c>
      <c r="J296" s="14">
        <v>2008</v>
      </c>
      <c r="K296" s="14">
        <v>2009</v>
      </c>
      <c r="L296" s="14">
        <v>2010</v>
      </c>
      <c r="M296" s="14">
        <v>2011</v>
      </c>
      <c r="N296" s="14">
        <v>2012</v>
      </c>
      <c r="O296" s="14">
        <v>2013</v>
      </c>
      <c r="P296" s="14">
        <v>2014</v>
      </c>
      <c r="Q296" s="14">
        <v>2015</v>
      </c>
      <c r="R296" s="12"/>
    </row>
    <row r="297" spans="1:18" ht="12">
      <c r="A297" s="6" t="s">
        <v>13</v>
      </c>
      <c r="B297" s="3"/>
      <c r="C297" s="22"/>
      <c r="D297" s="10">
        <f aca="true" t="shared" si="146" ref="D297:Q297">D107-C107</f>
        <v>13331</v>
      </c>
      <c r="E297" s="10">
        <f t="shared" si="146"/>
        <v>10890</v>
      </c>
      <c r="F297" s="10">
        <f t="shared" si="146"/>
        <v>-1013</v>
      </c>
      <c r="G297" s="10">
        <f t="shared" si="146"/>
        <v>6053</v>
      </c>
      <c r="H297" s="10">
        <f t="shared" si="146"/>
        <v>18345</v>
      </c>
      <c r="I297" s="10">
        <f t="shared" si="146"/>
        <v>-14693</v>
      </c>
      <c r="J297" s="10">
        <f t="shared" si="146"/>
        <v>5558</v>
      </c>
      <c r="K297" s="10">
        <f t="shared" si="146"/>
        <v>33581</v>
      </c>
      <c r="L297" s="10">
        <f t="shared" si="146"/>
        <v>-15063</v>
      </c>
      <c r="M297" s="10">
        <f t="shared" si="146"/>
        <v>-12675</v>
      </c>
      <c r="N297" s="10">
        <f t="shared" si="146"/>
        <v>23956</v>
      </c>
      <c r="O297" s="10">
        <f t="shared" si="146"/>
        <v>-6770</v>
      </c>
      <c r="P297" s="10">
        <f t="shared" si="146"/>
        <v>-23389</v>
      </c>
      <c r="Q297" s="10">
        <f t="shared" si="146"/>
        <v>-27281</v>
      </c>
      <c r="R297" s="40"/>
    </row>
    <row r="298" spans="1:18" ht="12">
      <c r="A298" s="6" t="s">
        <v>15</v>
      </c>
      <c r="B298" s="3"/>
      <c r="C298" s="35"/>
      <c r="D298" s="10">
        <f aca="true" t="shared" si="147" ref="D298:Q298">D108-C108</f>
        <v>6670</v>
      </c>
      <c r="E298" s="10">
        <f t="shared" si="147"/>
        <v>5797</v>
      </c>
      <c r="F298" s="10">
        <f t="shared" si="147"/>
        <v>2195</v>
      </c>
      <c r="G298" s="10">
        <f t="shared" si="147"/>
        <v>2250</v>
      </c>
      <c r="H298" s="10">
        <f t="shared" si="147"/>
        <v>3733</v>
      </c>
      <c r="I298" s="10">
        <f t="shared" si="147"/>
        <v>-666</v>
      </c>
      <c r="J298" s="10">
        <f t="shared" si="147"/>
        <v>-4344</v>
      </c>
      <c r="K298" s="10">
        <f t="shared" si="147"/>
        <v>5216</v>
      </c>
      <c r="L298" s="10">
        <f t="shared" si="147"/>
        <v>4466</v>
      </c>
      <c r="M298" s="10">
        <f t="shared" si="147"/>
        <v>385</v>
      </c>
      <c r="N298" s="10">
        <f t="shared" si="147"/>
        <v>3322</v>
      </c>
      <c r="O298" s="10">
        <f t="shared" si="147"/>
        <v>523</v>
      </c>
      <c r="P298" s="10">
        <f t="shared" si="147"/>
        <v>-6515</v>
      </c>
      <c r="Q298" s="10">
        <f t="shared" si="147"/>
        <v>-11243</v>
      </c>
      <c r="R298" s="40"/>
    </row>
    <row r="299" spans="1:18" ht="12">
      <c r="A299" s="6" t="s">
        <v>14</v>
      </c>
      <c r="B299" s="3"/>
      <c r="C299" s="35"/>
      <c r="D299" s="10">
        <f aca="true" t="shared" si="148" ref="D299:Q299">D109-C109</f>
        <v>10837</v>
      </c>
      <c r="E299" s="10">
        <f t="shared" si="148"/>
        <v>8894</v>
      </c>
      <c r="F299" s="10">
        <f t="shared" si="148"/>
        <v>9463</v>
      </c>
      <c r="G299" s="10">
        <f t="shared" si="148"/>
        <v>11033</v>
      </c>
      <c r="H299" s="10">
        <f t="shared" si="148"/>
        <v>7227</v>
      </c>
      <c r="I299" s="10">
        <f t="shared" si="148"/>
        <v>-1594</v>
      </c>
      <c r="J299" s="10">
        <f t="shared" si="148"/>
        <v>-8307</v>
      </c>
      <c r="K299" s="10">
        <f t="shared" si="148"/>
        <v>15685</v>
      </c>
      <c r="L299" s="10">
        <f t="shared" si="148"/>
        <v>-5961</v>
      </c>
      <c r="M299" s="10">
        <f t="shared" si="148"/>
        <v>-10187</v>
      </c>
      <c r="N299" s="10">
        <f t="shared" si="148"/>
        <v>13139</v>
      </c>
      <c r="O299" s="10">
        <f t="shared" si="148"/>
        <v>-10858</v>
      </c>
      <c r="P299" s="10">
        <f t="shared" si="148"/>
        <v>-24773</v>
      </c>
      <c r="Q299" s="10">
        <f t="shared" si="148"/>
        <v>-37068</v>
      </c>
      <c r="R299" s="40"/>
    </row>
    <row r="300" spans="1:18" ht="12">
      <c r="A300" s="29" t="s">
        <v>0</v>
      </c>
      <c r="B300" s="15"/>
      <c r="C300" s="29"/>
      <c r="D300" s="15">
        <f aca="true" t="shared" si="149" ref="D300:Q300">D110-C110</f>
        <v>23275</v>
      </c>
      <c r="E300" s="15">
        <f t="shared" si="149"/>
        <v>33144</v>
      </c>
      <c r="F300" s="15">
        <f t="shared" si="149"/>
        <v>10645</v>
      </c>
      <c r="G300" s="15">
        <f t="shared" si="149"/>
        <v>19336</v>
      </c>
      <c r="H300" s="15">
        <f t="shared" si="149"/>
        <v>29305</v>
      </c>
      <c r="I300" s="15">
        <f t="shared" si="149"/>
        <v>-16953</v>
      </c>
      <c r="J300" s="15">
        <f t="shared" si="149"/>
        <v>-7093</v>
      </c>
      <c r="K300" s="15">
        <f t="shared" si="149"/>
        <v>54482</v>
      </c>
      <c r="L300" s="15">
        <f t="shared" si="149"/>
        <v>-16558</v>
      </c>
      <c r="M300" s="15">
        <f t="shared" si="149"/>
        <v>-22477</v>
      </c>
      <c r="N300" s="15">
        <f t="shared" si="149"/>
        <v>40417</v>
      </c>
      <c r="O300" s="15">
        <f t="shared" si="149"/>
        <v>-17105</v>
      </c>
      <c r="P300" s="15">
        <f t="shared" si="149"/>
        <v>-54677</v>
      </c>
      <c r="Q300" s="15">
        <f t="shared" si="149"/>
        <v>-75592</v>
      </c>
      <c r="R300" s="41"/>
    </row>
    <row r="302" spans="1:18" ht="12">
      <c r="A302" s="13" t="s">
        <v>1</v>
      </c>
      <c r="B302" s="20"/>
      <c r="C302" s="47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43"/>
    </row>
    <row r="303" spans="1:18" ht="12">
      <c r="A303" s="13"/>
      <c r="B303" s="20"/>
      <c r="C303" s="29">
        <v>2001</v>
      </c>
      <c r="D303" s="15">
        <v>2002</v>
      </c>
      <c r="E303" s="14">
        <v>2003</v>
      </c>
      <c r="F303" s="14">
        <v>2004</v>
      </c>
      <c r="G303" s="14">
        <v>2005</v>
      </c>
      <c r="H303" s="14">
        <v>2006</v>
      </c>
      <c r="I303" s="14">
        <v>2007</v>
      </c>
      <c r="J303" s="14">
        <v>2008</v>
      </c>
      <c r="K303" s="14">
        <v>2009</v>
      </c>
      <c r="L303" s="14">
        <v>2010</v>
      </c>
      <c r="M303" s="14">
        <v>2011</v>
      </c>
      <c r="N303" s="14">
        <v>2012</v>
      </c>
      <c r="O303" s="14">
        <v>2013</v>
      </c>
      <c r="P303" s="14">
        <v>2014</v>
      </c>
      <c r="Q303" s="14">
        <v>2015</v>
      </c>
      <c r="R303" s="12"/>
    </row>
    <row r="304" spans="1:18" ht="12">
      <c r="A304" s="6" t="s">
        <v>13</v>
      </c>
      <c r="B304" s="3"/>
      <c r="C304" s="22"/>
      <c r="D304" s="10">
        <f aca="true" t="shared" si="150" ref="D304:Q304">D114-C114</f>
        <v>12876</v>
      </c>
      <c r="E304" s="10">
        <f t="shared" si="150"/>
        <v>14598</v>
      </c>
      <c r="F304" s="10">
        <f t="shared" si="150"/>
        <v>12010</v>
      </c>
      <c r="G304" s="10">
        <f t="shared" si="150"/>
        <v>-4139</v>
      </c>
      <c r="H304" s="10">
        <f t="shared" si="150"/>
        <v>-6838</v>
      </c>
      <c r="I304" s="10">
        <f t="shared" si="150"/>
        <v>-15759</v>
      </c>
      <c r="J304" s="10">
        <f t="shared" si="150"/>
        <v>-7272</v>
      </c>
      <c r="K304" s="10">
        <f t="shared" si="150"/>
        <v>14554</v>
      </c>
      <c r="L304" s="10">
        <f t="shared" si="150"/>
        <v>-4100</v>
      </c>
      <c r="M304" s="10">
        <f t="shared" si="150"/>
        <v>-2356</v>
      </c>
      <c r="N304" s="10">
        <f t="shared" si="150"/>
        <v>3717</v>
      </c>
      <c r="O304" s="10">
        <f t="shared" si="150"/>
        <v>12357</v>
      </c>
      <c r="P304" s="10">
        <f t="shared" si="150"/>
        <v>-6148</v>
      </c>
      <c r="Q304" s="10">
        <f t="shared" si="150"/>
        <v>-6992</v>
      </c>
      <c r="R304" s="40"/>
    </row>
    <row r="305" spans="1:18" ht="12">
      <c r="A305" s="6" t="s">
        <v>15</v>
      </c>
      <c r="B305" s="3"/>
      <c r="C305" s="35"/>
      <c r="D305" s="10">
        <f aca="true" t="shared" si="151" ref="D305:Q305">D115-C115</f>
        <v>5951</v>
      </c>
      <c r="E305" s="10">
        <f t="shared" si="151"/>
        <v>5394</v>
      </c>
      <c r="F305" s="10">
        <f t="shared" si="151"/>
        <v>2159</v>
      </c>
      <c r="G305" s="10">
        <f t="shared" si="151"/>
        <v>1940</v>
      </c>
      <c r="H305" s="10">
        <f t="shared" si="151"/>
        <v>1729</v>
      </c>
      <c r="I305" s="10">
        <f t="shared" si="151"/>
        <v>-1326</v>
      </c>
      <c r="J305" s="10">
        <f t="shared" si="151"/>
        <v>-2550</v>
      </c>
      <c r="K305" s="10">
        <f t="shared" si="151"/>
        <v>3102</v>
      </c>
      <c r="L305" s="10">
        <f t="shared" si="151"/>
        <v>3673</v>
      </c>
      <c r="M305" s="10">
        <f t="shared" si="151"/>
        <v>658</v>
      </c>
      <c r="N305" s="10">
        <f t="shared" si="151"/>
        <v>2512</v>
      </c>
      <c r="O305" s="10">
        <f t="shared" si="151"/>
        <v>2030</v>
      </c>
      <c r="P305" s="10">
        <f t="shared" si="151"/>
        <v>-3836</v>
      </c>
      <c r="Q305" s="10">
        <f t="shared" si="151"/>
        <v>-9827</v>
      </c>
      <c r="R305" s="40"/>
    </row>
    <row r="306" spans="1:18" ht="12">
      <c r="A306" s="6" t="s">
        <v>14</v>
      </c>
      <c r="B306" s="3"/>
      <c r="C306" s="35"/>
      <c r="D306" s="10">
        <f aca="true" t="shared" si="152" ref="D306:Q306">D116-C116</f>
        <v>9658</v>
      </c>
      <c r="E306" s="10">
        <f t="shared" si="152"/>
        <v>14738</v>
      </c>
      <c r="F306" s="10">
        <f t="shared" si="152"/>
        <v>9113</v>
      </c>
      <c r="G306" s="10">
        <f t="shared" si="152"/>
        <v>3658</v>
      </c>
      <c r="H306" s="10">
        <f t="shared" si="152"/>
        <v>-4043</v>
      </c>
      <c r="I306" s="10">
        <f t="shared" si="152"/>
        <v>-8272</v>
      </c>
      <c r="J306" s="10">
        <f t="shared" si="152"/>
        <v>-9170</v>
      </c>
      <c r="K306" s="10">
        <f t="shared" si="152"/>
        <v>3964</v>
      </c>
      <c r="L306" s="10">
        <f t="shared" si="152"/>
        <v>-2774</v>
      </c>
      <c r="M306" s="10">
        <f t="shared" si="152"/>
        <v>-1772</v>
      </c>
      <c r="N306" s="10">
        <f t="shared" si="152"/>
        <v>815</v>
      </c>
      <c r="O306" s="10">
        <f t="shared" si="152"/>
        <v>5054</v>
      </c>
      <c r="P306" s="10">
        <f t="shared" si="152"/>
        <v>-7924</v>
      </c>
      <c r="Q306" s="10">
        <f t="shared" si="152"/>
        <v>-22366</v>
      </c>
      <c r="R306" s="40"/>
    </row>
    <row r="307" spans="1:18" ht="12">
      <c r="A307" s="29" t="s">
        <v>0</v>
      </c>
      <c r="B307" s="15"/>
      <c r="C307" s="29"/>
      <c r="D307" s="15">
        <f aca="true" t="shared" si="153" ref="D307:Q307">D117-C117</f>
        <v>28485</v>
      </c>
      <c r="E307" s="15">
        <f t="shared" si="153"/>
        <v>34730</v>
      </c>
      <c r="F307" s="15">
        <f t="shared" si="153"/>
        <v>23282</v>
      </c>
      <c r="G307" s="15">
        <f t="shared" si="153"/>
        <v>1459</v>
      </c>
      <c r="H307" s="15">
        <f t="shared" si="153"/>
        <v>-9152</v>
      </c>
      <c r="I307" s="15">
        <f t="shared" si="153"/>
        <v>-25357</v>
      </c>
      <c r="J307" s="15">
        <f t="shared" si="153"/>
        <v>-18992</v>
      </c>
      <c r="K307" s="15">
        <f t="shared" si="153"/>
        <v>21620</v>
      </c>
      <c r="L307" s="15">
        <f t="shared" si="153"/>
        <v>-3201</v>
      </c>
      <c r="M307" s="15">
        <f t="shared" si="153"/>
        <v>-3470</v>
      </c>
      <c r="N307" s="15">
        <f t="shared" si="153"/>
        <v>7044</v>
      </c>
      <c r="O307" s="15">
        <f t="shared" si="153"/>
        <v>19441</v>
      </c>
      <c r="P307" s="15">
        <f t="shared" si="153"/>
        <v>-17908</v>
      </c>
      <c r="Q307" s="15">
        <f t="shared" si="153"/>
        <v>-39185</v>
      </c>
      <c r="R307" s="41"/>
    </row>
    <row r="309" ht="12">
      <c r="A309" s="7" t="s">
        <v>58</v>
      </c>
    </row>
    <row r="310" spans="1:18" ht="12">
      <c r="A310" s="13" t="s">
        <v>38</v>
      </c>
      <c r="B310" s="20"/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43"/>
    </row>
    <row r="311" spans="1:18" ht="12">
      <c r="A311" s="13"/>
      <c r="B311" s="20"/>
      <c r="C311" s="29">
        <v>2001</v>
      </c>
      <c r="D311" s="15">
        <v>2002</v>
      </c>
      <c r="E311" s="14">
        <v>2003</v>
      </c>
      <c r="F311" s="14">
        <v>2004</v>
      </c>
      <c r="G311" s="14">
        <v>2005</v>
      </c>
      <c r="H311" s="14">
        <v>2006</v>
      </c>
      <c r="I311" s="14">
        <v>2007</v>
      </c>
      <c r="J311" s="14">
        <v>2008</v>
      </c>
      <c r="K311" s="14">
        <v>2009</v>
      </c>
      <c r="L311" s="14">
        <v>2010</v>
      </c>
      <c r="M311" s="14">
        <v>2011</v>
      </c>
      <c r="N311" s="14">
        <v>2012</v>
      </c>
      <c r="O311" s="14">
        <v>2013</v>
      </c>
      <c r="P311" s="14">
        <v>2014</v>
      </c>
      <c r="Q311" s="14">
        <v>2015</v>
      </c>
      <c r="R311" s="12"/>
    </row>
    <row r="312" spans="1:18" ht="12">
      <c r="A312" s="6" t="s">
        <v>13</v>
      </c>
      <c r="B312" s="3"/>
      <c r="C312" s="22"/>
      <c r="D312" s="10"/>
      <c r="E312" s="10"/>
      <c r="F312" s="10"/>
      <c r="G312" s="10"/>
      <c r="H312" s="10">
        <v>0</v>
      </c>
      <c r="I312" s="10">
        <f>I283</f>
        <v>-20218</v>
      </c>
      <c r="J312" s="10">
        <f aca="true" t="shared" si="154" ref="J312:Q315">I312+J283</f>
        <v>-34681</v>
      </c>
      <c r="K312" s="10">
        <f t="shared" si="154"/>
        <v>-20983</v>
      </c>
      <c r="L312" s="10">
        <f t="shared" si="154"/>
        <v>-27462</v>
      </c>
      <c r="M312" s="10">
        <f t="shared" si="154"/>
        <v>-34905</v>
      </c>
      <c r="N312" s="10">
        <f t="shared" si="154"/>
        <v>-33877</v>
      </c>
      <c r="O312" s="10">
        <f t="shared" si="154"/>
        <v>-32039</v>
      </c>
      <c r="P312" s="10">
        <f t="shared" si="154"/>
        <v>-49547</v>
      </c>
      <c r="Q312" s="10">
        <f t="shared" si="154"/>
        <v>-67943</v>
      </c>
      <c r="R312" s="40"/>
    </row>
    <row r="313" spans="1:18" ht="12">
      <c r="A313" s="6" t="s">
        <v>15</v>
      </c>
      <c r="B313" s="3"/>
      <c r="C313" s="35"/>
      <c r="D313" s="10"/>
      <c r="E313" s="10"/>
      <c r="F313" s="10"/>
      <c r="G313" s="10"/>
      <c r="H313" s="10">
        <v>0</v>
      </c>
      <c r="I313" s="10">
        <f>I284</f>
        <v>-1396</v>
      </c>
      <c r="J313" s="10">
        <f t="shared" si="154"/>
        <v>-5299</v>
      </c>
      <c r="K313" s="10">
        <f t="shared" si="154"/>
        <v>-2510</v>
      </c>
      <c r="L313" s="10">
        <f t="shared" si="154"/>
        <v>806</v>
      </c>
      <c r="M313" s="10">
        <f t="shared" si="154"/>
        <v>633</v>
      </c>
      <c r="N313" s="10">
        <f t="shared" si="154"/>
        <v>3281</v>
      </c>
      <c r="O313" s="10">
        <f t="shared" si="154"/>
        <v>3938</v>
      </c>
      <c r="P313" s="10">
        <f t="shared" si="154"/>
        <v>-854</v>
      </c>
      <c r="Q313" s="10">
        <f t="shared" si="154"/>
        <v>-12245</v>
      </c>
      <c r="R313" s="40"/>
    </row>
    <row r="314" spans="1:18" ht="12">
      <c r="A314" s="6" t="s">
        <v>14</v>
      </c>
      <c r="B314" s="3"/>
      <c r="C314" s="35"/>
      <c r="D314" s="10"/>
      <c r="E314" s="10"/>
      <c r="F314" s="10"/>
      <c r="G314" s="10"/>
      <c r="H314" s="10">
        <v>0</v>
      </c>
      <c r="I314" s="10">
        <f>I285</f>
        <v>-9101</v>
      </c>
      <c r="J314" s="10">
        <f t="shared" si="154"/>
        <v>-21602</v>
      </c>
      <c r="K314" s="10">
        <f t="shared" si="154"/>
        <v>-18043</v>
      </c>
      <c r="L314" s="10">
        <f t="shared" si="154"/>
        <v>-23949</v>
      </c>
      <c r="M314" s="10">
        <f t="shared" si="154"/>
        <v>-28838</v>
      </c>
      <c r="N314" s="10">
        <f t="shared" si="154"/>
        <v>-29051</v>
      </c>
      <c r="O314" s="10">
        <f t="shared" si="154"/>
        <v>-30244</v>
      </c>
      <c r="P314" s="10">
        <f t="shared" si="154"/>
        <v>-42720</v>
      </c>
      <c r="Q314" s="10">
        <f t="shared" si="154"/>
        <v>-72192</v>
      </c>
      <c r="R314" s="40"/>
    </row>
    <row r="315" spans="1:18" ht="12">
      <c r="A315" s="29" t="s">
        <v>0</v>
      </c>
      <c r="B315" s="15"/>
      <c r="C315" s="29"/>
      <c r="D315" s="15"/>
      <c r="E315" s="15"/>
      <c r="F315" s="15"/>
      <c r="G315" s="15"/>
      <c r="H315" s="15">
        <v>0</v>
      </c>
      <c r="I315" s="15">
        <f>I286</f>
        <v>-30715</v>
      </c>
      <c r="J315" s="15">
        <f t="shared" si="154"/>
        <v>-61582</v>
      </c>
      <c r="K315" s="15">
        <f t="shared" si="154"/>
        <v>-41536</v>
      </c>
      <c r="L315" s="15">
        <f t="shared" si="154"/>
        <v>-50605</v>
      </c>
      <c r="M315" s="15">
        <f t="shared" si="154"/>
        <v>-63110</v>
      </c>
      <c r="N315" s="15">
        <f t="shared" si="154"/>
        <v>-59647</v>
      </c>
      <c r="O315" s="15">
        <f t="shared" si="154"/>
        <v>-58345</v>
      </c>
      <c r="P315" s="15">
        <f t="shared" si="154"/>
        <v>-93121</v>
      </c>
      <c r="Q315" s="15">
        <f t="shared" si="154"/>
        <v>-152380</v>
      </c>
      <c r="R315" s="41"/>
    </row>
    <row r="316" spans="1:18" ht="12">
      <c r="A316" s="13"/>
      <c r="B316" s="20"/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42"/>
    </row>
    <row r="317" spans="1:18" ht="12">
      <c r="A317" s="13" t="s">
        <v>40</v>
      </c>
      <c r="B317" s="20"/>
      <c r="C317" s="1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43"/>
    </row>
    <row r="318" spans="1:18" ht="12">
      <c r="A318" s="13"/>
      <c r="B318" s="20"/>
      <c r="C318" s="29">
        <v>2001</v>
      </c>
      <c r="D318" s="15">
        <v>2002</v>
      </c>
      <c r="E318" s="14">
        <v>2003</v>
      </c>
      <c r="F318" s="14">
        <v>2004</v>
      </c>
      <c r="G318" s="14">
        <v>2005</v>
      </c>
      <c r="H318" s="14">
        <v>2006</v>
      </c>
      <c r="I318" s="14">
        <v>2007</v>
      </c>
      <c r="J318" s="14">
        <v>2008</v>
      </c>
      <c r="K318" s="14">
        <v>2009</v>
      </c>
      <c r="L318" s="14">
        <v>2010</v>
      </c>
      <c r="M318" s="14">
        <v>2011</v>
      </c>
      <c r="N318" s="14">
        <v>2012</v>
      </c>
      <c r="O318" s="14">
        <v>2013</v>
      </c>
      <c r="P318" s="14">
        <v>2014</v>
      </c>
      <c r="Q318" s="14">
        <v>2015</v>
      </c>
      <c r="R318" s="12"/>
    </row>
    <row r="319" spans="1:18" ht="12">
      <c r="A319" s="6" t="s">
        <v>13</v>
      </c>
      <c r="B319" s="3"/>
      <c r="C319" s="22"/>
      <c r="D319" s="10"/>
      <c r="E319" s="10"/>
      <c r="F319" s="10"/>
      <c r="G319" s="10"/>
      <c r="H319" s="10">
        <v>0</v>
      </c>
      <c r="I319" s="10">
        <f>I290</f>
        <v>5525</v>
      </c>
      <c r="J319" s="10">
        <f aca="true" t="shared" si="155" ref="J319:Q322">I319+J290</f>
        <v>25546</v>
      </c>
      <c r="K319" s="10">
        <f t="shared" si="155"/>
        <v>45429</v>
      </c>
      <c r="L319" s="10">
        <f t="shared" si="155"/>
        <v>36845</v>
      </c>
      <c r="M319" s="10">
        <f t="shared" si="155"/>
        <v>31613</v>
      </c>
      <c r="N319" s="10">
        <f t="shared" si="155"/>
        <v>54541</v>
      </c>
      <c r="O319" s="10">
        <f t="shared" si="155"/>
        <v>45933</v>
      </c>
      <c r="P319" s="10">
        <f t="shared" si="155"/>
        <v>40052</v>
      </c>
      <c r="Q319" s="10">
        <f t="shared" si="155"/>
        <v>31167</v>
      </c>
      <c r="R319" s="40"/>
    </row>
    <row r="320" spans="1:18" ht="12">
      <c r="A320" s="6" t="s">
        <v>15</v>
      </c>
      <c r="B320" s="3"/>
      <c r="C320" s="35"/>
      <c r="D320" s="10"/>
      <c r="E320" s="10"/>
      <c r="F320" s="10"/>
      <c r="G320" s="10"/>
      <c r="H320" s="10">
        <v>0</v>
      </c>
      <c r="I320" s="10">
        <f>I291</f>
        <v>730</v>
      </c>
      <c r="J320" s="10">
        <f t="shared" si="155"/>
        <v>289</v>
      </c>
      <c r="K320" s="10">
        <f t="shared" si="155"/>
        <v>2716</v>
      </c>
      <c r="L320" s="10">
        <f t="shared" si="155"/>
        <v>3866</v>
      </c>
      <c r="M320" s="10">
        <f t="shared" si="155"/>
        <v>4424</v>
      </c>
      <c r="N320" s="10">
        <f t="shared" si="155"/>
        <v>5098</v>
      </c>
      <c r="O320" s="10">
        <f t="shared" si="155"/>
        <v>4964</v>
      </c>
      <c r="P320" s="10">
        <f t="shared" si="155"/>
        <v>3241</v>
      </c>
      <c r="Q320" s="10">
        <f t="shared" si="155"/>
        <v>3389</v>
      </c>
      <c r="R320" s="40"/>
    </row>
    <row r="321" spans="1:18" ht="12">
      <c r="A321" s="6" t="s">
        <v>14</v>
      </c>
      <c r="B321" s="3"/>
      <c r="C321" s="35"/>
      <c r="D321" s="10"/>
      <c r="E321" s="10"/>
      <c r="F321" s="10"/>
      <c r="G321" s="10"/>
      <c r="H321" s="10">
        <v>0</v>
      </c>
      <c r="I321" s="10">
        <f>I292</f>
        <v>7507</v>
      </c>
      <c r="J321" s="10">
        <f t="shared" si="155"/>
        <v>11701</v>
      </c>
      <c r="K321" s="10">
        <f t="shared" si="155"/>
        <v>23827</v>
      </c>
      <c r="L321" s="10">
        <f t="shared" si="155"/>
        <v>23772</v>
      </c>
      <c r="M321" s="10">
        <f t="shared" si="155"/>
        <v>18474</v>
      </c>
      <c r="N321" s="10">
        <f t="shared" si="155"/>
        <v>31826</v>
      </c>
      <c r="O321" s="10">
        <f t="shared" si="155"/>
        <v>22161</v>
      </c>
      <c r="P321" s="10">
        <f t="shared" si="155"/>
        <v>9864</v>
      </c>
      <c r="Q321" s="10">
        <f t="shared" si="155"/>
        <v>2268</v>
      </c>
      <c r="R321" s="40"/>
    </row>
    <row r="322" spans="1:18" ht="12">
      <c r="A322" s="29" t="s">
        <v>0</v>
      </c>
      <c r="B322" s="15"/>
      <c r="C322" s="29"/>
      <c r="D322" s="15"/>
      <c r="E322" s="15"/>
      <c r="F322" s="15"/>
      <c r="G322" s="15"/>
      <c r="H322" s="15">
        <v>0</v>
      </c>
      <c r="I322" s="15">
        <f>I293</f>
        <v>13762</v>
      </c>
      <c r="J322" s="15">
        <f t="shared" si="155"/>
        <v>37536</v>
      </c>
      <c r="K322" s="15">
        <f t="shared" si="155"/>
        <v>71972</v>
      </c>
      <c r="L322" s="15">
        <f t="shared" si="155"/>
        <v>64483</v>
      </c>
      <c r="M322" s="15">
        <f t="shared" si="155"/>
        <v>54511</v>
      </c>
      <c r="N322" s="15">
        <f t="shared" si="155"/>
        <v>91465</v>
      </c>
      <c r="O322" s="15">
        <f t="shared" si="155"/>
        <v>73058</v>
      </c>
      <c r="P322" s="15">
        <f t="shared" si="155"/>
        <v>53157</v>
      </c>
      <c r="Q322" s="15">
        <f t="shared" si="155"/>
        <v>36824</v>
      </c>
      <c r="R322" s="41"/>
    </row>
    <row r="323" spans="1:18" ht="12">
      <c r="A323" s="13"/>
      <c r="B323" s="20"/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42"/>
    </row>
    <row r="324" spans="1:18" ht="12">
      <c r="A324" s="13" t="s">
        <v>29</v>
      </c>
      <c r="B324" s="20"/>
      <c r="C324" s="47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43"/>
    </row>
    <row r="325" spans="1:18" ht="12">
      <c r="A325" s="13"/>
      <c r="B325" s="20"/>
      <c r="C325" s="29">
        <v>2001</v>
      </c>
      <c r="D325" s="15">
        <v>2002</v>
      </c>
      <c r="E325" s="14">
        <v>2003</v>
      </c>
      <c r="F325" s="14">
        <v>2004</v>
      </c>
      <c r="G325" s="14">
        <v>2005</v>
      </c>
      <c r="H325" s="14">
        <v>2006</v>
      </c>
      <c r="I325" s="14">
        <v>2007</v>
      </c>
      <c r="J325" s="14">
        <v>2008</v>
      </c>
      <c r="K325" s="14">
        <v>2009</v>
      </c>
      <c r="L325" s="14">
        <v>2010</v>
      </c>
      <c r="M325" s="14">
        <v>2011</v>
      </c>
      <c r="N325" s="14">
        <v>2012</v>
      </c>
      <c r="O325" s="14">
        <v>2013</v>
      </c>
      <c r="P325" s="14">
        <v>2014</v>
      </c>
      <c r="Q325" s="14">
        <v>2015</v>
      </c>
      <c r="R325" s="12"/>
    </row>
    <row r="326" spans="1:18" ht="12">
      <c r="A326" s="6" t="s">
        <v>13</v>
      </c>
      <c r="B326" s="3"/>
      <c r="C326" s="22"/>
      <c r="D326" s="10"/>
      <c r="E326" s="10"/>
      <c r="F326" s="10"/>
      <c r="G326" s="10"/>
      <c r="H326" s="10">
        <v>0</v>
      </c>
      <c r="I326" s="10">
        <f>I297</f>
        <v>-14693</v>
      </c>
      <c r="J326" s="10">
        <f aca="true" t="shared" si="156" ref="J326:Q329">I326+J297</f>
        <v>-9135</v>
      </c>
      <c r="K326" s="10">
        <f t="shared" si="156"/>
        <v>24446</v>
      </c>
      <c r="L326" s="10">
        <f t="shared" si="156"/>
        <v>9383</v>
      </c>
      <c r="M326" s="10">
        <f t="shared" si="156"/>
        <v>-3292</v>
      </c>
      <c r="N326" s="10">
        <f t="shared" si="156"/>
        <v>20664</v>
      </c>
      <c r="O326" s="10">
        <f t="shared" si="156"/>
        <v>13894</v>
      </c>
      <c r="P326" s="10">
        <f t="shared" si="156"/>
        <v>-9495</v>
      </c>
      <c r="Q326" s="10">
        <f t="shared" si="156"/>
        <v>-36776</v>
      </c>
      <c r="R326" s="40"/>
    </row>
    <row r="327" spans="1:18" ht="12">
      <c r="A327" s="6" t="s">
        <v>15</v>
      </c>
      <c r="B327" s="3"/>
      <c r="C327" s="35"/>
      <c r="D327" s="10"/>
      <c r="E327" s="10"/>
      <c r="F327" s="10"/>
      <c r="G327" s="10"/>
      <c r="H327" s="10">
        <v>0</v>
      </c>
      <c r="I327" s="10">
        <f>I298</f>
        <v>-666</v>
      </c>
      <c r="J327" s="10">
        <f t="shared" si="156"/>
        <v>-5010</v>
      </c>
      <c r="K327" s="10">
        <f t="shared" si="156"/>
        <v>206</v>
      </c>
      <c r="L327" s="10">
        <f t="shared" si="156"/>
        <v>4672</v>
      </c>
      <c r="M327" s="10">
        <f t="shared" si="156"/>
        <v>5057</v>
      </c>
      <c r="N327" s="10">
        <f t="shared" si="156"/>
        <v>8379</v>
      </c>
      <c r="O327" s="10">
        <f t="shared" si="156"/>
        <v>8902</v>
      </c>
      <c r="P327" s="10">
        <f t="shared" si="156"/>
        <v>2387</v>
      </c>
      <c r="Q327" s="10">
        <f t="shared" si="156"/>
        <v>-8856</v>
      </c>
      <c r="R327" s="40"/>
    </row>
    <row r="328" spans="1:18" ht="12">
      <c r="A328" s="6" t="s">
        <v>14</v>
      </c>
      <c r="B328" s="3"/>
      <c r="C328" s="35"/>
      <c r="D328" s="10"/>
      <c r="E328" s="10"/>
      <c r="F328" s="10"/>
      <c r="G328" s="10"/>
      <c r="H328" s="10">
        <v>0</v>
      </c>
      <c r="I328" s="10">
        <f>I299</f>
        <v>-1594</v>
      </c>
      <c r="J328" s="10">
        <f t="shared" si="156"/>
        <v>-9901</v>
      </c>
      <c r="K328" s="10">
        <f t="shared" si="156"/>
        <v>5784</v>
      </c>
      <c r="L328" s="10">
        <f t="shared" si="156"/>
        <v>-177</v>
      </c>
      <c r="M328" s="10">
        <f t="shared" si="156"/>
        <v>-10364</v>
      </c>
      <c r="N328" s="10">
        <f t="shared" si="156"/>
        <v>2775</v>
      </c>
      <c r="O328" s="10">
        <f t="shared" si="156"/>
        <v>-8083</v>
      </c>
      <c r="P328" s="10">
        <f t="shared" si="156"/>
        <v>-32856</v>
      </c>
      <c r="Q328" s="10">
        <f t="shared" si="156"/>
        <v>-69924</v>
      </c>
      <c r="R328" s="40"/>
    </row>
    <row r="329" spans="1:18" ht="12">
      <c r="A329" s="29" t="s">
        <v>0</v>
      </c>
      <c r="B329" s="15"/>
      <c r="C329" s="29"/>
      <c r="D329" s="15"/>
      <c r="E329" s="15"/>
      <c r="F329" s="15"/>
      <c r="G329" s="15"/>
      <c r="H329" s="15">
        <v>0</v>
      </c>
      <c r="I329" s="15">
        <f>I300</f>
        <v>-16953</v>
      </c>
      <c r="J329" s="15">
        <f t="shared" si="156"/>
        <v>-24046</v>
      </c>
      <c r="K329" s="15">
        <f t="shared" si="156"/>
        <v>30436</v>
      </c>
      <c r="L329" s="15">
        <f t="shared" si="156"/>
        <v>13878</v>
      </c>
      <c r="M329" s="15">
        <f t="shared" si="156"/>
        <v>-8599</v>
      </c>
      <c r="N329" s="15">
        <f t="shared" si="156"/>
        <v>31818</v>
      </c>
      <c r="O329" s="15">
        <f t="shared" si="156"/>
        <v>14713</v>
      </c>
      <c r="P329" s="15">
        <f t="shared" si="156"/>
        <v>-39964</v>
      </c>
      <c r="Q329" s="15">
        <f t="shared" si="156"/>
        <v>-115556</v>
      </c>
      <c r="R329" s="41"/>
    </row>
    <row r="331" spans="1:18" ht="12">
      <c r="A331" s="13" t="s">
        <v>1</v>
      </c>
      <c r="B331" s="20"/>
      <c r="C331" s="47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43"/>
    </row>
    <row r="332" spans="1:18" ht="12">
      <c r="A332" s="13"/>
      <c r="B332" s="20"/>
      <c r="C332" s="29">
        <v>2001</v>
      </c>
      <c r="D332" s="15">
        <v>2002</v>
      </c>
      <c r="E332" s="14">
        <v>2003</v>
      </c>
      <c r="F332" s="14">
        <v>2004</v>
      </c>
      <c r="G332" s="14">
        <v>2005</v>
      </c>
      <c r="H332" s="14">
        <v>2006</v>
      </c>
      <c r="I332" s="14">
        <v>2007</v>
      </c>
      <c r="J332" s="14">
        <v>2008</v>
      </c>
      <c r="K332" s="14">
        <v>2009</v>
      </c>
      <c r="L332" s="14">
        <v>2010</v>
      </c>
      <c r="M332" s="14">
        <v>2011</v>
      </c>
      <c r="N332" s="14">
        <v>2012</v>
      </c>
      <c r="O332" s="14">
        <v>2013</v>
      </c>
      <c r="P332" s="14">
        <v>2014</v>
      </c>
      <c r="Q332" s="14">
        <v>2015</v>
      </c>
      <c r="R332" s="12"/>
    </row>
    <row r="333" spans="1:18" ht="12">
      <c r="A333" s="6" t="s">
        <v>13</v>
      </c>
      <c r="B333" s="3"/>
      <c r="C333" s="22"/>
      <c r="D333" s="10"/>
      <c r="E333" s="10"/>
      <c r="F333" s="10"/>
      <c r="G333" s="10"/>
      <c r="H333" s="10">
        <v>0</v>
      </c>
      <c r="I333" s="10">
        <f>I304</f>
        <v>-15759</v>
      </c>
      <c r="J333" s="10">
        <f aca="true" t="shared" si="157" ref="J333:Q336">I333+J304</f>
        <v>-23031</v>
      </c>
      <c r="K333" s="10">
        <f t="shared" si="157"/>
        <v>-8477</v>
      </c>
      <c r="L333" s="10">
        <f t="shared" si="157"/>
        <v>-12577</v>
      </c>
      <c r="M333" s="10">
        <f t="shared" si="157"/>
        <v>-14933</v>
      </c>
      <c r="N333" s="10">
        <f t="shared" si="157"/>
        <v>-11216</v>
      </c>
      <c r="O333" s="10">
        <f t="shared" si="157"/>
        <v>1141</v>
      </c>
      <c r="P333" s="10">
        <f t="shared" si="157"/>
        <v>-5007</v>
      </c>
      <c r="Q333" s="10">
        <f t="shared" si="157"/>
        <v>-11999</v>
      </c>
      <c r="R333" s="40"/>
    </row>
    <row r="334" spans="1:18" ht="12">
      <c r="A334" s="6" t="s">
        <v>15</v>
      </c>
      <c r="B334" s="3"/>
      <c r="C334" s="35"/>
      <c r="D334" s="10"/>
      <c r="E334" s="10"/>
      <c r="F334" s="10"/>
      <c r="G334" s="10"/>
      <c r="H334" s="10">
        <v>0</v>
      </c>
      <c r="I334" s="10">
        <f>I305</f>
        <v>-1326</v>
      </c>
      <c r="J334" s="10">
        <f t="shared" si="157"/>
        <v>-3876</v>
      </c>
      <c r="K334" s="10">
        <f t="shared" si="157"/>
        <v>-774</v>
      </c>
      <c r="L334" s="10">
        <f t="shared" si="157"/>
        <v>2899</v>
      </c>
      <c r="M334" s="10">
        <f t="shared" si="157"/>
        <v>3557</v>
      </c>
      <c r="N334" s="10">
        <f t="shared" si="157"/>
        <v>6069</v>
      </c>
      <c r="O334" s="10">
        <f t="shared" si="157"/>
        <v>8099</v>
      </c>
      <c r="P334" s="10">
        <f t="shared" si="157"/>
        <v>4263</v>
      </c>
      <c r="Q334" s="10">
        <f t="shared" si="157"/>
        <v>-5564</v>
      </c>
      <c r="R334" s="40"/>
    </row>
    <row r="335" spans="1:18" ht="12">
      <c r="A335" s="6" t="s">
        <v>14</v>
      </c>
      <c r="B335" s="3"/>
      <c r="C335" s="35"/>
      <c r="D335" s="10"/>
      <c r="E335" s="10"/>
      <c r="F335" s="10"/>
      <c r="G335" s="10"/>
      <c r="H335" s="10">
        <v>0</v>
      </c>
      <c r="I335" s="10">
        <f>I306</f>
        <v>-8272</v>
      </c>
      <c r="J335" s="10">
        <f t="shared" si="157"/>
        <v>-17442</v>
      </c>
      <c r="K335" s="10">
        <f t="shared" si="157"/>
        <v>-13478</v>
      </c>
      <c r="L335" s="10">
        <f t="shared" si="157"/>
        <v>-16252</v>
      </c>
      <c r="M335" s="10">
        <f t="shared" si="157"/>
        <v>-18024</v>
      </c>
      <c r="N335" s="10">
        <f t="shared" si="157"/>
        <v>-17209</v>
      </c>
      <c r="O335" s="10">
        <f t="shared" si="157"/>
        <v>-12155</v>
      </c>
      <c r="P335" s="10">
        <f t="shared" si="157"/>
        <v>-20079</v>
      </c>
      <c r="Q335" s="10">
        <f t="shared" si="157"/>
        <v>-42445</v>
      </c>
      <c r="R335" s="40"/>
    </row>
    <row r="336" spans="1:18" ht="12">
      <c r="A336" s="29" t="s">
        <v>0</v>
      </c>
      <c r="B336" s="15"/>
      <c r="C336" s="29"/>
      <c r="D336" s="15"/>
      <c r="E336" s="15"/>
      <c r="F336" s="15"/>
      <c r="G336" s="15"/>
      <c r="H336" s="15">
        <v>0</v>
      </c>
      <c r="I336" s="15">
        <f>I307</f>
        <v>-25357</v>
      </c>
      <c r="J336" s="15">
        <f t="shared" si="157"/>
        <v>-44349</v>
      </c>
      <c r="K336" s="15">
        <f t="shared" si="157"/>
        <v>-22729</v>
      </c>
      <c r="L336" s="15">
        <f t="shared" si="157"/>
        <v>-25930</v>
      </c>
      <c r="M336" s="15">
        <f t="shared" si="157"/>
        <v>-29400</v>
      </c>
      <c r="N336" s="15">
        <f t="shared" si="157"/>
        <v>-22356</v>
      </c>
      <c r="O336" s="15">
        <f t="shared" si="157"/>
        <v>-2915</v>
      </c>
      <c r="P336" s="15">
        <f t="shared" si="157"/>
        <v>-20823</v>
      </c>
      <c r="Q336" s="15">
        <f t="shared" si="157"/>
        <v>-60008</v>
      </c>
      <c r="R336" s="41"/>
    </row>
    <row r="338" ht="12">
      <c r="A338" s="7" t="s">
        <v>59</v>
      </c>
    </row>
    <row r="339" spans="1:18" ht="12">
      <c r="A339" s="13" t="s">
        <v>38</v>
      </c>
      <c r="B339" s="20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43"/>
    </row>
    <row r="340" spans="1:18" ht="12">
      <c r="A340" s="13"/>
      <c r="B340" s="20"/>
      <c r="C340" s="29">
        <v>2001</v>
      </c>
      <c r="D340" s="15">
        <v>2002</v>
      </c>
      <c r="E340" s="14">
        <v>2003</v>
      </c>
      <c r="F340" s="14">
        <v>2004</v>
      </c>
      <c r="G340" s="14">
        <v>2005</v>
      </c>
      <c r="H340" s="14">
        <v>2006</v>
      </c>
      <c r="I340" s="14">
        <v>2007</v>
      </c>
      <c r="J340" s="14">
        <v>2008</v>
      </c>
      <c r="K340" s="14">
        <v>2009</v>
      </c>
      <c r="L340" s="14">
        <v>2010</v>
      </c>
      <c r="M340" s="14">
        <v>2011</v>
      </c>
      <c r="N340" s="14">
        <v>2012</v>
      </c>
      <c r="O340" s="14">
        <v>2013</v>
      </c>
      <c r="P340" s="14">
        <v>2014</v>
      </c>
      <c r="Q340" s="14">
        <v>2015</v>
      </c>
      <c r="R340" s="12"/>
    </row>
    <row r="341" spans="1:18" ht="12">
      <c r="A341" s="6" t="s">
        <v>13</v>
      </c>
      <c r="B341" s="3"/>
      <c r="C341" s="2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>
        <v>0</v>
      </c>
      <c r="O341" s="10">
        <f>O283</f>
        <v>1838</v>
      </c>
      <c r="P341" s="10">
        <f aca="true" t="shared" si="158" ref="P341:Q344">O341+P283</f>
        <v>-15670</v>
      </c>
      <c r="Q341" s="10">
        <f t="shared" si="158"/>
        <v>-34066</v>
      </c>
      <c r="R341" s="40"/>
    </row>
    <row r="342" spans="1:18" ht="12">
      <c r="A342" s="6" t="s">
        <v>15</v>
      </c>
      <c r="B342" s="3"/>
      <c r="C342" s="3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>
        <v>0</v>
      </c>
      <c r="O342" s="10">
        <f>O284</f>
        <v>657</v>
      </c>
      <c r="P342" s="10">
        <f t="shared" si="158"/>
        <v>-4135</v>
      </c>
      <c r="Q342" s="10">
        <f t="shared" si="158"/>
        <v>-15526</v>
      </c>
      <c r="R342" s="40"/>
    </row>
    <row r="343" spans="1:18" ht="12">
      <c r="A343" s="6" t="s">
        <v>14</v>
      </c>
      <c r="B343" s="3"/>
      <c r="C343" s="3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>
        <v>0</v>
      </c>
      <c r="O343" s="10">
        <f>O285</f>
        <v>-1193</v>
      </c>
      <c r="P343" s="10">
        <f t="shared" si="158"/>
        <v>-13669</v>
      </c>
      <c r="Q343" s="10">
        <f t="shared" si="158"/>
        <v>-43141</v>
      </c>
      <c r="R343" s="40"/>
    </row>
    <row r="344" spans="1:18" ht="12">
      <c r="A344" s="29" t="s">
        <v>0</v>
      </c>
      <c r="B344" s="15"/>
      <c r="C344" s="2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>
        <v>0</v>
      </c>
      <c r="O344" s="15">
        <f>O286</f>
        <v>1302</v>
      </c>
      <c r="P344" s="15">
        <f t="shared" si="158"/>
        <v>-33474</v>
      </c>
      <c r="Q344" s="15">
        <f t="shared" si="158"/>
        <v>-92733</v>
      </c>
      <c r="R344" s="41"/>
    </row>
    <row r="345" spans="1:18" ht="12">
      <c r="A345" s="13"/>
      <c r="B345" s="20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42"/>
    </row>
    <row r="346" spans="1:18" ht="12">
      <c r="A346" s="13" t="s">
        <v>40</v>
      </c>
      <c r="B346" s="20"/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43"/>
    </row>
    <row r="347" spans="1:18" ht="12">
      <c r="A347" s="13"/>
      <c r="B347" s="20"/>
      <c r="C347" s="29">
        <v>2001</v>
      </c>
      <c r="D347" s="15">
        <v>2002</v>
      </c>
      <c r="E347" s="14">
        <v>2003</v>
      </c>
      <c r="F347" s="14">
        <v>2004</v>
      </c>
      <c r="G347" s="14">
        <v>2005</v>
      </c>
      <c r="H347" s="14">
        <v>2006</v>
      </c>
      <c r="I347" s="14">
        <v>2007</v>
      </c>
      <c r="J347" s="14">
        <v>2008</v>
      </c>
      <c r="K347" s="14">
        <v>2009</v>
      </c>
      <c r="L347" s="14">
        <v>2010</v>
      </c>
      <c r="M347" s="14">
        <v>2011</v>
      </c>
      <c r="N347" s="14">
        <v>2012</v>
      </c>
      <c r="O347" s="14">
        <v>2013</v>
      </c>
      <c r="P347" s="14">
        <v>2014</v>
      </c>
      <c r="Q347" s="14">
        <v>2015</v>
      </c>
      <c r="R347" s="12"/>
    </row>
    <row r="348" spans="1:18" ht="12">
      <c r="A348" s="6" t="s">
        <v>13</v>
      </c>
      <c r="B348" s="3"/>
      <c r="C348" s="2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>
        <v>0</v>
      </c>
      <c r="O348" s="10">
        <f>O290</f>
        <v>-8608</v>
      </c>
      <c r="P348" s="10">
        <f aca="true" t="shared" si="159" ref="P348:Q351">O348+P290</f>
        <v>-14489</v>
      </c>
      <c r="Q348" s="10">
        <f t="shared" si="159"/>
        <v>-23374</v>
      </c>
      <c r="R348" s="40"/>
    </row>
    <row r="349" spans="1:18" ht="12">
      <c r="A349" s="6" t="s">
        <v>15</v>
      </c>
      <c r="B349" s="3"/>
      <c r="C349" s="3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>
        <v>0</v>
      </c>
      <c r="O349" s="10">
        <f>O291</f>
        <v>-134</v>
      </c>
      <c r="P349" s="10">
        <f t="shared" si="159"/>
        <v>-1857</v>
      </c>
      <c r="Q349" s="10">
        <f t="shared" si="159"/>
        <v>-1709</v>
      </c>
      <c r="R349" s="40"/>
    </row>
    <row r="350" spans="1:18" ht="12">
      <c r="A350" s="6" t="s">
        <v>14</v>
      </c>
      <c r="B350" s="3"/>
      <c r="C350" s="3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>
        <v>0</v>
      </c>
      <c r="O350" s="10">
        <f>O292</f>
        <v>-9665</v>
      </c>
      <c r="P350" s="10">
        <f t="shared" si="159"/>
        <v>-21962</v>
      </c>
      <c r="Q350" s="10">
        <f t="shared" si="159"/>
        <v>-29558</v>
      </c>
      <c r="R350" s="40"/>
    </row>
    <row r="351" spans="1:18" ht="12">
      <c r="A351" s="29" t="s">
        <v>0</v>
      </c>
      <c r="B351" s="15"/>
      <c r="C351" s="2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>
        <v>0</v>
      </c>
      <c r="O351" s="15">
        <f>O293</f>
        <v>-18407</v>
      </c>
      <c r="P351" s="15">
        <f t="shared" si="159"/>
        <v>-38308</v>
      </c>
      <c r="Q351" s="15">
        <f t="shared" si="159"/>
        <v>-54641</v>
      </c>
      <c r="R351" s="41"/>
    </row>
    <row r="352" spans="1:18" ht="12">
      <c r="A352" s="13"/>
      <c r="B352" s="20"/>
      <c r="C352" s="1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42"/>
    </row>
    <row r="353" spans="1:18" ht="12">
      <c r="A353" s="13" t="s">
        <v>29</v>
      </c>
      <c r="B353" s="20"/>
      <c r="C353" s="47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43"/>
    </row>
    <row r="354" spans="1:18" ht="12">
      <c r="A354" s="13"/>
      <c r="B354" s="20"/>
      <c r="C354" s="29">
        <v>2001</v>
      </c>
      <c r="D354" s="15">
        <v>2002</v>
      </c>
      <c r="E354" s="14">
        <v>2003</v>
      </c>
      <c r="F354" s="14">
        <v>2004</v>
      </c>
      <c r="G354" s="14">
        <v>2005</v>
      </c>
      <c r="H354" s="14">
        <v>2006</v>
      </c>
      <c r="I354" s="14">
        <v>2007</v>
      </c>
      <c r="J354" s="14">
        <v>2008</v>
      </c>
      <c r="K354" s="14">
        <v>2009</v>
      </c>
      <c r="L354" s="14">
        <v>2010</v>
      </c>
      <c r="M354" s="14">
        <v>2011</v>
      </c>
      <c r="N354" s="14">
        <v>2012</v>
      </c>
      <c r="O354" s="14">
        <v>2013</v>
      </c>
      <c r="P354" s="14">
        <v>2014</v>
      </c>
      <c r="Q354" s="14">
        <v>2015</v>
      </c>
      <c r="R354" s="12"/>
    </row>
    <row r="355" spans="1:18" ht="12">
      <c r="A355" s="6" t="s">
        <v>13</v>
      </c>
      <c r="B355" s="3"/>
      <c r="C355" s="2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>
        <v>0</v>
      </c>
      <c r="O355" s="10">
        <f>O297</f>
        <v>-6770</v>
      </c>
      <c r="P355" s="10">
        <f aca="true" t="shared" si="160" ref="P355:Q358">O355+P297</f>
        <v>-30159</v>
      </c>
      <c r="Q355" s="10">
        <f t="shared" si="160"/>
        <v>-57440</v>
      </c>
      <c r="R355" s="40"/>
    </row>
    <row r="356" spans="1:18" ht="12">
      <c r="A356" s="6" t="s">
        <v>15</v>
      </c>
      <c r="B356" s="3"/>
      <c r="C356" s="3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>
        <v>0</v>
      </c>
      <c r="O356" s="10">
        <f>O298</f>
        <v>523</v>
      </c>
      <c r="P356" s="10">
        <f t="shared" si="160"/>
        <v>-5992</v>
      </c>
      <c r="Q356" s="10">
        <f t="shared" si="160"/>
        <v>-17235</v>
      </c>
      <c r="R356" s="40"/>
    </row>
    <row r="357" spans="1:18" ht="12">
      <c r="A357" s="6" t="s">
        <v>14</v>
      </c>
      <c r="B357" s="3"/>
      <c r="C357" s="3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>
        <v>0</v>
      </c>
      <c r="O357" s="10">
        <f>O299</f>
        <v>-10858</v>
      </c>
      <c r="P357" s="10">
        <f t="shared" si="160"/>
        <v>-35631</v>
      </c>
      <c r="Q357" s="10">
        <f t="shared" si="160"/>
        <v>-72699</v>
      </c>
      <c r="R357" s="40"/>
    </row>
    <row r="358" spans="1:18" ht="12">
      <c r="A358" s="29" t="s">
        <v>0</v>
      </c>
      <c r="B358" s="15"/>
      <c r="C358" s="2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>
        <v>0</v>
      </c>
      <c r="O358" s="15">
        <f>O300</f>
        <v>-17105</v>
      </c>
      <c r="P358" s="15">
        <f t="shared" si="160"/>
        <v>-71782</v>
      </c>
      <c r="Q358" s="15">
        <f t="shared" si="160"/>
        <v>-147374</v>
      </c>
      <c r="R358" s="41"/>
    </row>
    <row r="360" spans="1:18" ht="12">
      <c r="A360" s="13" t="s">
        <v>1</v>
      </c>
      <c r="B360" s="20"/>
      <c r="C360" s="47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43"/>
    </row>
    <row r="361" spans="1:18" ht="12">
      <c r="A361" s="13"/>
      <c r="B361" s="20"/>
      <c r="C361" s="29">
        <v>2001</v>
      </c>
      <c r="D361" s="15">
        <v>2002</v>
      </c>
      <c r="E361" s="14">
        <v>2003</v>
      </c>
      <c r="F361" s="14">
        <v>2004</v>
      </c>
      <c r="G361" s="14">
        <v>2005</v>
      </c>
      <c r="H361" s="14">
        <v>2006</v>
      </c>
      <c r="I361" s="14">
        <v>2007</v>
      </c>
      <c r="J361" s="14">
        <v>2008</v>
      </c>
      <c r="K361" s="14">
        <v>2009</v>
      </c>
      <c r="L361" s="14">
        <v>2010</v>
      </c>
      <c r="M361" s="14">
        <v>2011</v>
      </c>
      <c r="N361" s="14">
        <v>2012</v>
      </c>
      <c r="O361" s="14">
        <v>2013</v>
      </c>
      <c r="P361" s="14">
        <v>2014</v>
      </c>
      <c r="Q361" s="14">
        <v>2015</v>
      </c>
      <c r="R361" s="12"/>
    </row>
    <row r="362" spans="1:18" ht="12">
      <c r="A362" s="6" t="s">
        <v>13</v>
      </c>
      <c r="B362" s="3"/>
      <c r="C362" s="2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>
        <v>0</v>
      </c>
      <c r="O362" s="10">
        <f>O304</f>
        <v>12357</v>
      </c>
      <c r="P362" s="10">
        <f aca="true" t="shared" si="161" ref="P362:Q365">O362+P304</f>
        <v>6209</v>
      </c>
      <c r="Q362" s="10">
        <f t="shared" si="161"/>
        <v>-783</v>
      </c>
      <c r="R362" s="40"/>
    </row>
    <row r="363" spans="1:18" ht="12">
      <c r="A363" s="6" t="s">
        <v>15</v>
      </c>
      <c r="B363" s="3"/>
      <c r="C363" s="3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>
        <v>0</v>
      </c>
      <c r="O363" s="10">
        <f>O305</f>
        <v>2030</v>
      </c>
      <c r="P363" s="10">
        <f t="shared" si="161"/>
        <v>-1806</v>
      </c>
      <c r="Q363" s="10">
        <f t="shared" si="161"/>
        <v>-11633</v>
      </c>
      <c r="R363" s="40"/>
    </row>
    <row r="364" spans="1:18" ht="12">
      <c r="A364" s="6" t="s">
        <v>14</v>
      </c>
      <c r="B364" s="3"/>
      <c r="C364" s="3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>
        <v>0</v>
      </c>
      <c r="O364" s="10">
        <f>O306</f>
        <v>5054</v>
      </c>
      <c r="P364" s="10">
        <f t="shared" si="161"/>
        <v>-2870</v>
      </c>
      <c r="Q364" s="10">
        <f t="shared" si="161"/>
        <v>-25236</v>
      </c>
      <c r="R364" s="40"/>
    </row>
    <row r="365" spans="1:18" ht="12">
      <c r="A365" s="29" t="s">
        <v>0</v>
      </c>
      <c r="B365" s="15"/>
      <c r="C365" s="2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>
        <v>0</v>
      </c>
      <c r="O365" s="15">
        <f>O307</f>
        <v>19441</v>
      </c>
      <c r="P365" s="15">
        <f t="shared" si="161"/>
        <v>1533</v>
      </c>
      <c r="Q365" s="15">
        <f t="shared" si="161"/>
        <v>-37652</v>
      </c>
      <c r="R365" s="41"/>
    </row>
    <row r="367" ht="12">
      <c r="A367" s="7" t="s">
        <v>45</v>
      </c>
    </row>
    <row r="368" spans="1:18" ht="12">
      <c r="A368" s="13" t="s">
        <v>44</v>
      </c>
      <c r="B368" s="20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43"/>
    </row>
    <row r="369" spans="1:18" ht="12">
      <c r="A369" s="13"/>
      <c r="B369" s="20"/>
      <c r="C369" s="29">
        <v>2001</v>
      </c>
      <c r="D369" s="15">
        <v>2002</v>
      </c>
      <c r="E369" s="14">
        <v>2003</v>
      </c>
      <c r="F369" s="14">
        <v>2004</v>
      </c>
      <c r="G369" s="14"/>
      <c r="H369" s="14">
        <v>2006</v>
      </c>
      <c r="I369" s="14">
        <v>2007</v>
      </c>
      <c r="J369" s="14">
        <v>2008</v>
      </c>
      <c r="K369" s="14">
        <v>2009</v>
      </c>
      <c r="L369" s="14">
        <v>2010</v>
      </c>
      <c r="M369" s="14">
        <v>2011</v>
      </c>
      <c r="N369" s="14">
        <v>2012</v>
      </c>
      <c r="O369" s="14">
        <v>2013</v>
      </c>
      <c r="P369" s="14">
        <v>2014</v>
      </c>
      <c r="Q369" s="14">
        <v>2015</v>
      </c>
      <c r="R369" s="12"/>
    </row>
    <row r="370" spans="1:18" ht="12">
      <c r="A370" s="6" t="s">
        <v>13</v>
      </c>
      <c r="B370" s="3"/>
      <c r="C370" s="22"/>
      <c r="D370" s="10"/>
      <c r="E370" s="10"/>
      <c r="F370" s="10"/>
      <c r="G370" s="6" t="s">
        <v>13</v>
      </c>
      <c r="H370" s="24">
        <f aca="true" t="shared" si="162" ref="H370:Q370">H312/$H93</f>
        <v>0</v>
      </c>
      <c r="I370" s="24">
        <f t="shared" si="162"/>
        <v>-0.06391265039293414</v>
      </c>
      <c r="J370" s="24">
        <f t="shared" si="162"/>
        <v>-0.1096327346066549</v>
      </c>
      <c r="K370" s="24">
        <f t="shared" si="162"/>
        <v>-0.06633094980685217</v>
      </c>
      <c r="L370" s="24">
        <f t="shared" si="162"/>
        <v>-0.08681220719610037</v>
      </c>
      <c r="M370" s="67">
        <f t="shared" si="162"/>
        <v>-0.11034083796445573</v>
      </c>
      <c r="N370" s="24">
        <f t="shared" si="162"/>
        <v>-0.10709114934026263</v>
      </c>
      <c r="O370" s="24">
        <f t="shared" si="162"/>
        <v>-0.10128090839545044</v>
      </c>
      <c r="P370" s="24">
        <f t="shared" si="162"/>
        <v>-0.15662677262927627</v>
      </c>
      <c r="Q370" s="24">
        <f t="shared" si="162"/>
        <v>-0.2147797608886697</v>
      </c>
      <c r="R370" s="40"/>
    </row>
    <row r="371" spans="1:18" ht="12">
      <c r="A371" s="6" t="s">
        <v>15</v>
      </c>
      <c r="B371" s="3"/>
      <c r="C371" s="35"/>
      <c r="D371" s="10"/>
      <c r="E371" s="10"/>
      <c r="F371" s="10"/>
      <c r="G371" s="6" t="s">
        <v>15</v>
      </c>
      <c r="H371" s="24">
        <f aca="true" t="shared" si="163" ref="H371:Q371">H313/$H94</f>
        <v>0</v>
      </c>
      <c r="I371" s="24">
        <f t="shared" si="163"/>
        <v>-0.016725373205856278</v>
      </c>
      <c r="J371" s="24">
        <f t="shared" si="163"/>
        <v>-0.06348692880933554</v>
      </c>
      <c r="K371" s="24">
        <f t="shared" si="163"/>
        <v>-0.030072125176718662</v>
      </c>
      <c r="L371" s="24">
        <f t="shared" si="163"/>
        <v>0.009656626650372606</v>
      </c>
      <c r="M371" s="67">
        <f t="shared" si="163"/>
        <v>0.007583926389188412</v>
      </c>
      <c r="N371" s="24">
        <f t="shared" si="163"/>
        <v>0.03930941940430834</v>
      </c>
      <c r="O371" s="24">
        <f t="shared" si="163"/>
        <v>0.04718088802626219</v>
      </c>
      <c r="P371" s="24">
        <f t="shared" si="163"/>
        <v>-0.010231711115903482</v>
      </c>
      <c r="Q371" s="24">
        <f t="shared" si="163"/>
        <v>-0.1467064433421992</v>
      </c>
      <c r="R371" s="40"/>
    </row>
    <row r="372" spans="1:18" ht="12">
      <c r="A372" s="6" t="s">
        <v>14</v>
      </c>
      <c r="B372" s="3"/>
      <c r="C372" s="35"/>
      <c r="D372" s="10"/>
      <c r="E372" s="10"/>
      <c r="F372" s="10"/>
      <c r="G372" s="6" t="s">
        <v>14</v>
      </c>
      <c r="H372" s="24">
        <f aca="true" t="shared" si="164" ref="H372:Q372">H314/$H95</f>
        <v>0</v>
      </c>
      <c r="I372" s="24">
        <f t="shared" si="164"/>
        <v>-0.034351044194745245</v>
      </c>
      <c r="J372" s="24">
        <f t="shared" si="164"/>
        <v>-0.081535134237434</v>
      </c>
      <c r="K372" s="24">
        <f t="shared" si="164"/>
        <v>-0.06810195477483666</v>
      </c>
      <c r="L372" s="24">
        <f t="shared" si="164"/>
        <v>-0.09039371029776441</v>
      </c>
      <c r="M372" s="67">
        <f t="shared" si="164"/>
        <v>-0.1088468753420573</v>
      </c>
      <c r="N372" s="24">
        <f t="shared" si="164"/>
        <v>-0.10965082792017845</v>
      </c>
      <c r="O372" s="24">
        <f t="shared" si="164"/>
        <v>-0.11415371724270687</v>
      </c>
      <c r="P372" s="24">
        <f t="shared" si="164"/>
        <v>-0.16124344665416074</v>
      </c>
      <c r="Q372" s="24">
        <f t="shared" si="164"/>
        <v>-0.27248330760433453</v>
      </c>
      <c r="R372" s="40"/>
    </row>
    <row r="373" spans="1:18" ht="12">
      <c r="A373" s="29" t="s">
        <v>0</v>
      </c>
      <c r="B373" s="15"/>
      <c r="C373" s="29"/>
      <c r="D373" s="15"/>
      <c r="E373" s="15"/>
      <c r="F373" s="15"/>
      <c r="G373" s="15" t="s">
        <v>0</v>
      </c>
      <c r="H373" s="27">
        <f aca="true" t="shared" si="165" ref="H373:Q373">H315/$H96</f>
        <v>0</v>
      </c>
      <c r="I373" s="27">
        <f t="shared" si="165"/>
        <v>-0.04620568789535837</v>
      </c>
      <c r="J373" s="27">
        <f t="shared" si="165"/>
        <v>-0.09264003490060098</v>
      </c>
      <c r="K373" s="27">
        <f t="shared" si="165"/>
        <v>-0.06248411044836742</v>
      </c>
      <c r="L373" s="27">
        <f t="shared" si="165"/>
        <v>-0.07612693589271075</v>
      </c>
      <c r="M373" s="68">
        <f t="shared" si="165"/>
        <v>-0.09493866068943731</v>
      </c>
      <c r="N373" s="27">
        <f t="shared" si="165"/>
        <v>-0.08972914425832462</v>
      </c>
      <c r="O373" s="27">
        <f t="shared" si="165"/>
        <v>-0.08777049846181618</v>
      </c>
      <c r="P373" s="27">
        <f t="shared" si="165"/>
        <v>-0.14008529586533183</v>
      </c>
      <c r="Q373" s="27">
        <f t="shared" si="165"/>
        <v>-0.22923075765895193</v>
      </c>
      <c r="R373" s="41"/>
    </row>
    <row r="374" spans="1:18" ht="12">
      <c r="A374" s="13"/>
      <c r="B374" s="20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42"/>
    </row>
    <row r="375" spans="1:18" ht="12">
      <c r="A375" s="13" t="s">
        <v>40</v>
      </c>
      <c r="B375" s="20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43"/>
    </row>
    <row r="376" spans="1:18" ht="12">
      <c r="A376" s="13"/>
      <c r="B376" s="20"/>
      <c r="C376" s="29">
        <v>2001</v>
      </c>
      <c r="D376" s="15">
        <v>2002</v>
      </c>
      <c r="E376" s="14">
        <v>2003</v>
      </c>
      <c r="F376" s="14">
        <v>2004</v>
      </c>
      <c r="G376" s="14"/>
      <c r="H376" s="14">
        <v>2006</v>
      </c>
      <c r="I376" s="14">
        <v>2007</v>
      </c>
      <c r="J376" s="14">
        <v>2008</v>
      </c>
      <c r="K376" s="14">
        <v>2009</v>
      </c>
      <c r="L376" s="14">
        <v>2010</v>
      </c>
      <c r="M376" s="14">
        <v>2011</v>
      </c>
      <c r="N376" s="14">
        <v>2012</v>
      </c>
      <c r="O376" s="14">
        <v>2013</v>
      </c>
      <c r="P376" s="14">
        <v>2014</v>
      </c>
      <c r="Q376" s="14">
        <v>2015</v>
      </c>
      <c r="R376" s="12"/>
    </row>
    <row r="377" spans="1:18" ht="12">
      <c r="A377" s="6" t="s">
        <v>13</v>
      </c>
      <c r="B377" s="3"/>
      <c r="C377" s="22"/>
      <c r="D377" s="10"/>
      <c r="E377" s="10"/>
      <c r="F377" s="10"/>
      <c r="G377" s="6" t="s">
        <v>13</v>
      </c>
      <c r="H377" s="24">
        <f aca="true" t="shared" si="166" ref="H377:Q377">H319/$H100</f>
        <v>0</v>
      </c>
      <c r="I377" s="24">
        <f t="shared" si="166"/>
        <v>0.023058784249076605</v>
      </c>
      <c r="J377" s="24">
        <f t="shared" si="166"/>
        <v>0.10661714071075311</v>
      </c>
      <c r="K377" s="24">
        <f t="shared" si="166"/>
        <v>0.18959954925815403</v>
      </c>
      <c r="L377" s="24">
        <f t="shared" si="166"/>
        <v>0.15377391957596878</v>
      </c>
      <c r="M377" s="24">
        <f t="shared" si="166"/>
        <v>0.13193798126082512</v>
      </c>
      <c r="N377" s="24">
        <f t="shared" si="166"/>
        <v>0.227628805742785</v>
      </c>
      <c r="O377" s="24">
        <f t="shared" si="166"/>
        <v>0.1917030112059431</v>
      </c>
      <c r="P377" s="24">
        <f t="shared" si="166"/>
        <v>0.16715844827945994</v>
      </c>
      <c r="Q377" s="24">
        <f t="shared" si="166"/>
        <v>0.1300765843784562</v>
      </c>
      <c r="R377" s="40"/>
    </row>
    <row r="378" spans="1:18" ht="12">
      <c r="A378" s="6" t="s">
        <v>15</v>
      </c>
      <c r="B378" s="3"/>
      <c r="C378" s="35"/>
      <c r="D378" s="10"/>
      <c r="E378" s="10"/>
      <c r="F378" s="10"/>
      <c r="G378" s="6" t="s">
        <v>15</v>
      </c>
      <c r="H378" s="24">
        <f aca="true" t="shared" si="167" ref="H378:Q378">H320/$H101</f>
        <v>0</v>
      </c>
      <c r="I378" s="24">
        <f t="shared" si="167"/>
        <v>0.03387942637026036</v>
      </c>
      <c r="J378" s="24">
        <f t="shared" si="167"/>
        <v>0.013412540028774308</v>
      </c>
      <c r="K378" s="24">
        <f t="shared" si="167"/>
        <v>0.1260500301666125</v>
      </c>
      <c r="L378" s="24">
        <f t="shared" si="167"/>
        <v>0.17942172924305008</v>
      </c>
      <c r="M378" s="24">
        <f t="shared" si="167"/>
        <v>0.20531860583839978</v>
      </c>
      <c r="N378" s="24">
        <f t="shared" si="167"/>
        <v>0.2365990625145032</v>
      </c>
      <c r="O378" s="24">
        <f t="shared" si="167"/>
        <v>0.23038009931777045</v>
      </c>
      <c r="P378" s="24">
        <f t="shared" si="167"/>
        <v>0.150415371049334</v>
      </c>
      <c r="Q378" s="24">
        <f t="shared" si="167"/>
        <v>0.15728407666960598</v>
      </c>
      <c r="R378" s="40"/>
    </row>
    <row r="379" spans="1:18" ht="12">
      <c r="A379" s="6" t="s">
        <v>14</v>
      </c>
      <c r="B379" s="3"/>
      <c r="C379" s="35"/>
      <c r="D379" s="10"/>
      <c r="E379" s="10"/>
      <c r="F379" s="10"/>
      <c r="G379" s="6" t="s">
        <v>14</v>
      </c>
      <c r="H379" s="24">
        <f aca="true" t="shared" si="168" ref="H379:Q379">H321/$H102</f>
        <v>0</v>
      </c>
      <c r="I379" s="24">
        <f t="shared" si="168"/>
        <v>0.06806168798788725</v>
      </c>
      <c r="J379" s="24">
        <f t="shared" si="168"/>
        <v>0.1060862942781762</v>
      </c>
      <c r="K379" s="24">
        <f t="shared" si="168"/>
        <v>0.21602582119187286</v>
      </c>
      <c r="L379" s="24">
        <f t="shared" si="168"/>
        <v>0.21552716755668785</v>
      </c>
      <c r="M379" s="24">
        <f t="shared" si="168"/>
        <v>0.16749322284377635</v>
      </c>
      <c r="N379" s="24">
        <f t="shared" si="168"/>
        <v>0.2885481926072332</v>
      </c>
      <c r="O379" s="24">
        <f t="shared" si="168"/>
        <v>0.20092114926063265</v>
      </c>
      <c r="P379" s="24">
        <f t="shared" si="168"/>
        <v>0.08943126286299719</v>
      </c>
      <c r="Q379" s="24">
        <f t="shared" si="168"/>
        <v>0.020562662629083295</v>
      </c>
      <c r="R379" s="40"/>
    </row>
    <row r="380" spans="1:18" ht="12">
      <c r="A380" s="29" t="s">
        <v>0</v>
      </c>
      <c r="B380" s="15"/>
      <c r="C380" s="29"/>
      <c r="D380" s="15"/>
      <c r="E380" s="15"/>
      <c r="F380" s="15"/>
      <c r="G380" s="15" t="s">
        <v>0</v>
      </c>
      <c r="H380" s="27">
        <f aca="true" t="shared" si="169" ref="H380:Q380">H322/$H103</f>
        <v>0</v>
      </c>
      <c r="I380" s="27">
        <f t="shared" si="169"/>
        <v>0.03704950073899781</v>
      </c>
      <c r="J380" s="27">
        <f t="shared" si="169"/>
        <v>0.10105290362876196</v>
      </c>
      <c r="K380" s="27">
        <f t="shared" si="169"/>
        <v>0.19376011242458588</v>
      </c>
      <c r="L380" s="27">
        <f t="shared" si="169"/>
        <v>0.1735985290039817</v>
      </c>
      <c r="M380" s="27">
        <f t="shared" si="169"/>
        <v>0.14675231323815652</v>
      </c>
      <c r="N380" s="27">
        <f t="shared" si="169"/>
        <v>0.24623837996602493</v>
      </c>
      <c r="O380" s="27">
        <f t="shared" si="169"/>
        <v>0.19668379777573772</v>
      </c>
      <c r="P380" s="27">
        <f t="shared" si="169"/>
        <v>0.14310712910789908</v>
      </c>
      <c r="Q380" s="27">
        <f t="shared" si="169"/>
        <v>0.09913608597680974</v>
      </c>
      <c r="R380" s="41"/>
    </row>
    <row r="381" spans="1:18" ht="12">
      <c r="A381" s="13"/>
      <c r="B381" s="20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42"/>
    </row>
    <row r="382" spans="1:18" ht="12">
      <c r="A382" s="13" t="s">
        <v>29</v>
      </c>
      <c r="B382" s="20"/>
      <c r="C382" s="47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43"/>
    </row>
    <row r="383" spans="1:18" ht="12">
      <c r="A383" s="13"/>
      <c r="B383" s="20"/>
      <c r="C383" s="29">
        <v>2001</v>
      </c>
      <c r="D383" s="15">
        <v>2002</v>
      </c>
      <c r="E383" s="14">
        <v>2003</v>
      </c>
      <c r="F383" s="14">
        <v>2004</v>
      </c>
      <c r="G383" s="14"/>
      <c r="H383" s="14">
        <v>2006</v>
      </c>
      <c r="I383" s="14">
        <v>2007</v>
      </c>
      <c r="J383" s="14">
        <v>2008</v>
      </c>
      <c r="K383" s="14">
        <v>2009</v>
      </c>
      <c r="L383" s="14">
        <v>2010</v>
      </c>
      <c r="M383" s="14">
        <v>2011</v>
      </c>
      <c r="N383" s="14">
        <v>2012</v>
      </c>
      <c r="O383" s="14">
        <v>2013</v>
      </c>
      <c r="P383" s="14">
        <v>2014</v>
      </c>
      <c r="Q383" s="14">
        <v>2015</v>
      </c>
      <c r="R383" s="12"/>
    </row>
    <row r="384" spans="1:18" ht="12">
      <c r="A384" s="6" t="s">
        <v>13</v>
      </c>
      <c r="B384" s="3"/>
      <c r="C384" s="22"/>
      <c r="D384" s="10"/>
      <c r="E384" s="10"/>
      <c r="F384" s="10"/>
      <c r="G384" s="6" t="s">
        <v>13</v>
      </c>
      <c r="H384" s="24">
        <f aca="true" t="shared" si="170" ref="H384:Q384">H326/$H107</f>
        <v>0</v>
      </c>
      <c r="I384" s="24">
        <f t="shared" si="170"/>
        <v>-0.02642896843741175</v>
      </c>
      <c r="J384" s="24">
        <f t="shared" si="170"/>
        <v>-0.016431540643555186</v>
      </c>
      <c r="K384" s="24">
        <f t="shared" si="170"/>
        <v>0.043972133833864266</v>
      </c>
      <c r="L384" s="24">
        <f t="shared" si="170"/>
        <v>0.016877629541157995</v>
      </c>
      <c r="M384" s="24">
        <f t="shared" si="170"/>
        <v>-0.005921470366566357</v>
      </c>
      <c r="N384" s="24">
        <f t="shared" si="170"/>
        <v>0.03716927814542138</v>
      </c>
      <c r="O384" s="24">
        <f t="shared" si="170"/>
        <v>0.024991770739086563</v>
      </c>
      <c r="P384" s="24">
        <f t="shared" si="170"/>
        <v>-0.0170790890433012</v>
      </c>
      <c r="Q384" s="24">
        <f t="shared" si="170"/>
        <v>-0.06615066652516535</v>
      </c>
      <c r="R384" s="40"/>
    </row>
    <row r="385" spans="1:18" ht="12">
      <c r="A385" s="6" t="s">
        <v>15</v>
      </c>
      <c r="B385" s="3"/>
      <c r="C385" s="35"/>
      <c r="D385" s="10"/>
      <c r="E385" s="10"/>
      <c r="F385" s="10"/>
      <c r="G385" s="6" t="s">
        <v>15</v>
      </c>
      <c r="H385" s="24">
        <f aca="true" t="shared" si="171" ref="H385:Q385">H327/$H108</f>
        <v>0</v>
      </c>
      <c r="I385" s="24">
        <f t="shared" si="171"/>
        <v>-0.006342071933951035</v>
      </c>
      <c r="J385" s="24">
        <f t="shared" si="171"/>
        <v>-0.04770837896260463</v>
      </c>
      <c r="K385" s="24">
        <f t="shared" si="171"/>
        <v>0.00196166188948035</v>
      </c>
      <c r="L385" s="24">
        <f t="shared" si="171"/>
        <v>0.04448972984297182</v>
      </c>
      <c r="M385" s="24">
        <f t="shared" si="171"/>
        <v>0.04815594259758316</v>
      </c>
      <c r="N385" s="24">
        <f t="shared" si="171"/>
        <v>0.07979012122308667</v>
      </c>
      <c r="O385" s="24">
        <f t="shared" si="171"/>
        <v>0.0847704569910392</v>
      </c>
      <c r="P385" s="24">
        <f t="shared" si="171"/>
        <v>0.02273051907859027</v>
      </c>
      <c r="Q385" s="24">
        <f t="shared" si="171"/>
        <v>-0.08433241598659214</v>
      </c>
      <c r="R385" s="40"/>
    </row>
    <row r="386" spans="1:18" ht="12">
      <c r="A386" s="6" t="s">
        <v>14</v>
      </c>
      <c r="B386" s="3"/>
      <c r="C386" s="35"/>
      <c r="D386" s="10"/>
      <c r="E386" s="10"/>
      <c r="F386" s="10"/>
      <c r="G386" s="6" t="s">
        <v>14</v>
      </c>
      <c r="H386" s="24">
        <f aca="true" t="shared" si="172" ref="H386:Q386">H328/$H109</f>
        <v>0</v>
      </c>
      <c r="I386" s="24">
        <f t="shared" si="172"/>
        <v>-0.00424797062131234</v>
      </c>
      <c r="J386" s="24">
        <f t="shared" si="172"/>
        <v>-0.02638592040251787</v>
      </c>
      <c r="K386" s="24">
        <f t="shared" si="172"/>
        <v>0.01541421711020739</v>
      </c>
      <c r="L386" s="24">
        <f t="shared" si="172"/>
        <v>-0.0004717006273351846</v>
      </c>
      <c r="M386" s="24">
        <f t="shared" si="172"/>
        <v>-0.02761980396441725</v>
      </c>
      <c r="N386" s="24">
        <f t="shared" si="172"/>
        <v>0.00739530644550925</v>
      </c>
      <c r="O386" s="24">
        <f t="shared" si="172"/>
        <v>-0.02154099531497343</v>
      </c>
      <c r="P386" s="24">
        <f t="shared" si="172"/>
        <v>-0.08756042831482952</v>
      </c>
      <c r="Q386" s="24">
        <f t="shared" si="172"/>
        <v>-0.18634573257505904</v>
      </c>
      <c r="R386" s="40"/>
    </row>
    <row r="387" spans="1:18" ht="12">
      <c r="A387" s="29" t="s">
        <v>0</v>
      </c>
      <c r="B387" s="15"/>
      <c r="C387" s="29"/>
      <c r="D387" s="15"/>
      <c r="E387" s="15"/>
      <c r="F387" s="15"/>
      <c r="G387" s="15" t="s">
        <v>0</v>
      </c>
      <c r="H387" s="27">
        <f aca="true" t="shared" si="173" ref="H387:Q387">H329/$H110</f>
        <v>0</v>
      </c>
      <c r="I387" s="27">
        <f t="shared" si="173"/>
        <v>-0.016360835905245542</v>
      </c>
      <c r="J387" s="27">
        <f t="shared" si="173"/>
        <v>-0.02320607917050282</v>
      </c>
      <c r="K387" s="27">
        <f t="shared" si="173"/>
        <v>0.02937287805179339</v>
      </c>
      <c r="L387" s="27">
        <f t="shared" si="173"/>
        <v>0.013393244894295856</v>
      </c>
      <c r="M387" s="27">
        <f t="shared" si="173"/>
        <v>-0.008298639057937027</v>
      </c>
      <c r="N387" s="27">
        <f t="shared" si="173"/>
        <v>0.030706605133787687</v>
      </c>
      <c r="O387" s="27">
        <f t="shared" si="173"/>
        <v>0.014199078550927722</v>
      </c>
      <c r="P387" s="27">
        <f t="shared" si="173"/>
        <v>-0.038568067369623836</v>
      </c>
      <c r="Q387" s="27">
        <f t="shared" si="173"/>
        <v>-0.11151965751587058</v>
      </c>
      <c r="R387" s="41"/>
    </row>
    <row r="389" spans="1:18" ht="12">
      <c r="A389" s="13" t="s">
        <v>1</v>
      </c>
      <c r="B389" s="20"/>
      <c r="C389" s="47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43"/>
    </row>
    <row r="390" spans="1:18" ht="12">
      <c r="A390" s="13"/>
      <c r="B390" s="20"/>
      <c r="C390" s="29">
        <v>2001</v>
      </c>
      <c r="D390" s="15">
        <v>2002</v>
      </c>
      <c r="E390" s="14">
        <v>2003</v>
      </c>
      <c r="F390" s="14">
        <v>2004</v>
      </c>
      <c r="G390" s="14"/>
      <c r="H390" s="14">
        <v>2006</v>
      </c>
      <c r="I390" s="14">
        <v>2007</v>
      </c>
      <c r="J390" s="14">
        <v>2008</v>
      </c>
      <c r="K390" s="14">
        <v>2009</v>
      </c>
      <c r="L390" s="14">
        <v>2010</v>
      </c>
      <c r="M390" s="14">
        <v>2011</v>
      </c>
      <c r="N390" s="14">
        <v>2012</v>
      </c>
      <c r="O390" s="14">
        <v>2013</v>
      </c>
      <c r="P390" s="14">
        <v>2014</v>
      </c>
      <c r="Q390" s="14">
        <v>2015</v>
      </c>
      <c r="R390" s="12"/>
    </row>
    <row r="391" spans="1:18" ht="12">
      <c r="A391" s="6" t="s">
        <v>13</v>
      </c>
      <c r="B391" s="3"/>
      <c r="C391" s="22"/>
      <c r="D391" s="10"/>
      <c r="E391" s="10"/>
      <c r="F391" s="10"/>
      <c r="G391" s="6" t="s">
        <v>13</v>
      </c>
      <c r="H391" s="24">
        <f aca="true" t="shared" si="174" ref="H391:Q391">H333/$H114</f>
        <v>0</v>
      </c>
      <c r="I391" s="24">
        <f t="shared" si="174"/>
        <v>-0.11263750008934378</v>
      </c>
      <c r="J391" s="24">
        <f t="shared" si="174"/>
        <v>-0.16461414204947503</v>
      </c>
      <c r="K391" s="24">
        <f t="shared" si="174"/>
        <v>-0.060589383099014356</v>
      </c>
      <c r="L391" s="24">
        <f t="shared" si="174"/>
        <v>-0.08989414548027647</v>
      </c>
      <c r="M391" s="24">
        <f t="shared" si="174"/>
        <v>-0.10673366259497245</v>
      </c>
      <c r="N391" s="24">
        <f t="shared" si="174"/>
        <v>-0.08016639387030142</v>
      </c>
      <c r="O391" s="24">
        <f t="shared" si="174"/>
        <v>0.00815530094561465</v>
      </c>
      <c r="P391" s="24">
        <f t="shared" si="174"/>
        <v>-0.03578754762023887</v>
      </c>
      <c r="Q391" s="24">
        <f t="shared" si="174"/>
        <v>-0.08576288873482049</v>
      </c>
      <c r="R391" s="40"/>
    </row>
    <row r="392" spans="1:18" ht="12">
      <c r="A392" s="6" t="s">
        <v>15</v>
      </c>
      <c r="B392" s="3"/>
      <c r="C392" s="35"/>
      <c r="D392" s="10"/>
      <c r="E392" s="10"/>
      <c r="F392" s="10"/>
      <c r="G392" s="6" t="s">
        <v>15</v>
      </c>
      <c r="H392" s="24">
        <f aca="true" t="shared" si="175" ref="H392:Q392">H334/$H115</f>
        <v>0</v>
      </c>
      <c r="I392" s="24">
        <f t="shared" si="175"/>
        <v>-0.021347844286312263</v>
      </c>
      <c r="J392" s="24">
        <f t="shared" si="175"/>
        <v>-0.06240139099075893</v>
      </c>
      <c r="K392" s="24">
        <f t="shared" si="175"/>
        <v>-0.012460958882055576</v>
      </c>
      <c r="L392" s="24">
        <f t="shared" si="175"/>
        <v>0.04667224780242779</v>
      </c>
      <c r="M392" s="24">
        <f t="shared" si="175"/>
        <v>0.05726567279518305</v>
      </c>
      <c r="N392" s="24">
        <f t="shared" si="175"/>
        <v>0.09770744115658306</v>
      </c>
      <c r="O392" s="24">
        <f t="shared" si="175"/>
        <v>0.13038928421933862</v>
      </c>
      <c r="P392" s="24">
        <f t="shared" si="175"/>
        <v>0.06863187043178672</v>
      </c>
      <c r="Q392" s="24">
        <f t="shared" si="175"/>
        <v>-0.0895772289660946</v>
      </c>
      <c r="R392" s="40"/>
    </row>
    <row r="393" spans="1:18" ht="12">
      <c r="A393" s="6" t="s">
        <v>14</v>
      </c>
      <c r="B393" s="3"/>
      <c r="C393" s="35"/>
      <c r="D393" s="10"/>
      <c r="E393" s="10"/>
      <c r="F393" s="10"/>
      <c r="G393" s="6" t="s">
        <v>14</v>
      </c>
      <c r="H393" s="24">
        <f aca="true" t="shared" si="176" ref="H393:Q393">H335/$H116</f>
        <v>0</v>
      </c>
      <c r="I393" s="24">
        <f t="shared" si="176"/>
        <v>-0.047568388183809956</v>
      </c>
      <c r="J393" s="24">
        <f t="shared" si="176"/>
        <v>-0.10030075274444067</v>
      </c>
      <c r="K393" s="24">
        <f t="shared" si="176"/>
        <v>-0.07750564989620293</v>
      </c>
      <c r="L393" s="24">
        <f t="shared" si="176"/>
        <v>-0.0934576214655802</v>
      </c>
      <c r="M393" s="24">
        <f t="shared" si="176"/>
        <v>-0.10364756148754722</v>
      </c>
      <c r="N393" s="24">
        <f t="shared" si="176"/>
        <v>-0.09896087914110077</v>
      </c>
      <c r="O393" s="24">
        <f t="shared" si="176"/>
        <v>-0.06989769806264629</v>
      </c>
      <c r="P393" s="24">
        <f t="shared" si="176"/>
        <v>-0.11546490163717603</v>
      </c>
      <c r="Q393" s="24">
        <f t="shared" si="176"/>
        <v>-0.24408126649683434</v>
      </c>
      <c r="R393" s="40"/>
    </row>
    <row r="394" spans="1:18" ht="12">
      <c r="A394" s="29" t="s">
        <v>0</v>
      </c>
      <c r="B394" s="15"/>
      <c r="C394" s="29"/>
      <c r="D394" s="15"/>
      <c r="E394" s="15"/>
      <c r="F394" s="15"/>
      <c r="G394" s="15" t="s">
        <v>0</v>
      </c>
      <c r="H394" s="27">
        <f aca="true" t="shared" si="177" ref="H394:Q394">H336/$H117</f>
        <v>0</v>
      </c>
      <c r="I394" s="27">
        <f t="shared" si="177"/>
        <v>-0.06745318152798467</v>
      </c>
      <c r="J394" s="27">
        <f t="shared" si="177"/>
        <v>-0.11797456905724622</v>
      </c>
      <c r="K394" s="27">
        <f t="shared" si="177"/>
        <v>-0.06046233241115131</v>
      </c>
      <c r="L394" s="27">
        <f t="shared" si="177"/>
        <v>-0.06897744200893807</v>
      </c>
      <c r="M394" s="27">
        <f t="shared" si="177"/>
        <v>-0.07820812938923175</v>
      </c>
      <c r="N394" s="27">
        <f t="shared" si="177"/>
        <v>-0.05947010002128112</v>
      </c>
      <c r="O394" s="27">
        <f t="shared" si="177"/>
        <v>-0.007754309427537774</v>
      </c>
      <c r="P394" s="27">
        <f t="shared" si="177"/>
        <v>-0.055392104703128324</v>
      </c>
      <c r="Q394" s="27">
        <f t="shared" si="177"/>
        <v>-0.15962970844860608</v>
      </c>
      <c r="R394" s="41"/>
    </row>
    <row r="396" ht="12">
      <c r="A396" s="7" t="s">
        <v>60</v>
      </c>
    </row>
    <row r="397" spans="1:18" ht="12">
      <c r="A397" s="13" t="s">
        <v>44</v>
      </c>
      <c r="B397" s="20"/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43"/>
    </row>
    <row r="398" spans="1:18" ht="12">
      <c r="A398" s="13"/>
      <c r="B398" s="20"/>
      <c r="C398" s="29">
        <v>2001</v>
      </c>
      <c r="D398" s="15">
        <v>2002</v>
      </c>
      <c r="E398" s="14">
        <v>2003</v>
      </c>
      <c r="F398" s="14">
        <v>2004</v>
      </c>
      <c r="G398" s="14"/>
      <c r="H398" s="14">
        <v>2006</v>
      </c>
      <c r="I398" s="14">
        <v>2007</v>
      </c>
      <c r="J398" s="14">
        <v>2008</v>
      </c>
      <c r="K398" s="14">
        <v>2009</v>
      </c>
      <c r="L398" s="14">
        <v>2010</v>
      </c>
      <c r="M398" s="14"/>
      <c r="N398" s="14">
        <v>2012</v>
      </c>
      <c r="O398" s="14">
        <v>2013</v>
      </c>
      <c r="P398" s="14">
        <v>2014</v>
      </c>
      <c r="Q398" s="14">
        <v>2015</v>
      </c>
      <c r="R398" s="12"/>
    </row>
    <row r="399" spans="1:18" ht="12">
      <c r="A399" s="6" t="s">
        <v>13</v>
      </c>
      <c r="B399" s="3"/>
      <c r="C399" s="22"/>
      <c r="D399" s="10"/>
      <c r="E399" s="10"/>
      <c r="F399" s="10"/>
      <c r="G399" s="6"/>
      <c r="H399" s="24"/>
      <c r="I399" s="24"/>
      <c r="J399" s="24"/>
      <c r="K399" s="24"/>
      <c r="L399" s="24"/>
      <c r="M399" s="6" t="s">
        <v>13</v>
      </c>
      <c r="N399" s="24">
        <f aca="true" t="shared" si="178" ref="N399:Q402">N341/$N93</f>
        <v>0</v>
      </c>
      <c r="O399" s="24">
        <f t="shared" si="178"/>
        <v>0.006507093014610867</v>
      </c>
      <c r="P399" s="24">
        <f t="shared" si="178"/>
        <v>-0.05547668527690548</v>
      </c>
      <c r="Q399" s="24">
        <f t="shared" si="178"/>
        <v>-0.12060426041117181</v>
      </c>
      <c r="R399" s="40"/>
    </row>
    <row r="400" spans="1:18" ht="12">
      <c r="A400" s="6" t="s">
        <v>15</v>
      </c>
      <c r="B400" s="3"/>
      <c r="C400" s="35"/>
      <c r="D400" s="10"/>
      <c r="E400" s="10"/>
      <c r="F400" s="10"/>
      <c r="G400" s="6"/>
      <c r="H400" s="24"/>
      <c r="I400" s="24"/>
      <c r="J400" s="24"/>
      <c r="K400" s="24"/>
      <c r="L400" s="24"/>
      <c r="M400" s="6" t="s">
        <v>15</v>
      </c>
      <c r="N400" s="24">
        <f t="shared" si="178"/>
        <v>0</v>
      </c>
      <c r="O400" s="24">
        <f t="shared" si="178"/>
        <v>0.007573748948090424</v>
      </c>
      <c r="P400" s="24">
        <f t="shared" si="178"/>
        <v>-0.04766735449064521</v>
      </c>
      <c r="Q400" s="24">
        <f t="shared" si="178"/>
        <v>-0.1789802529194093</v>
      </c>
      <c r="R400" s="40"/>
    </row>
    <row r="401" spans="1:18" ht="12">
      <c r="A401" s="6" t="s">
        <v>14</v>
      </c>
      <c r="B401" s="3"/>
      <c r="C401" s="35"/>
      <c r="D401" s="10"/>
      <c r="E401" s="10"/>
      <c r="F401" s="10"/>
      <c r="G401" s="6"/>
      <c r="H401" s="24"/>
      <c r="I401" s="24"/>
      <c r="J401" s="24"/>
      <c r="K401" s="24"/>
      <c r="L401" s="24"/>
      <c r="M401" s="6" t="s">
        <v>14</v>
      </c>
      <c r="N401" s="24">
        <f t="shared" si="178"/>
        <v>0</v>
      </c>
      <c r="O401" s="24">
        <f t="shared" si="178"/>
        <v>-0.0050574420280639285</v>
      </c>
      <c r="P401" s="24">
        <f t="shared" si="178"/>
        <v>-0.057946500487515366</v>
      </c>
      <c r="Q401" s="24">
        <f t="shared" si="178"/>
        <v>-0.1828860909746068</v>
      </c>
      <c r="R401" s="40"/>
    </row>
    <row r="402" spans="1:18" ht="12">
      <c r="A402" s="29" t="s">
        <v>0</v>
      </c>
      <c r="B402" s="15"/>
      <c r="C402" s="29"/>
      <c r="D402" s="15"/>
      <c r="E402" s="15"/>
      <c r="F402" s="15"/>
      <c r="G402" s="15"/>
      <c r="H402" s="27"/>
      <c r="I402" s="27"/>
      <c r="J402" s="27"/>
      <c r="K402" s="27"/>
      <c r="L402" s="27"/>
      <c r="M402" s="15" t="s">
        <v>0</v>
      </c>
      <c r="N402" s="27">
        <f t="shared" si="178"/>
        <v>0</v>
      </c>
      <c r="O402" s="27">
        <f t="shared" si="178"/>
        <v>0.0021517175730212295</v>
      </c>
      <c r="P402" s="27">
        <f t="shared" si="178"/>
        <v>-0.0553199646999329</v>
      </c>
      <c r="Q402" s="27">
        <f t="shared" si="178"/>
        <v>-0.15325286151995213</v>
      </c>
      <c r="R402" s="41"/>
    </row>
    <row r="403" spans="1:18" ht="12">
      <c r="A403" s="13"/>
      <c r="B403" s="20"/>
      <c r="C403" s="1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42"/>
    </row>
    <row r="404" spans="1:18" ht="12">
      <c r="A404" s="13" t="s">
        <v>40</v>
      </c>
      <c r="B404" s="20"/>
      <c r="C404" s="19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43"/>
    </row>
    <row r="405" spans="1:18" ht="12">
      <c r="A405" s="13"/>
      <c r="B405" s="20"/>
      <c r="C405" s="29">
        <v>2001</v>
      </c>
      <c r="D405" s="15">
        <v>2002</v>
      </c>
      <c r="E405" s="14">
        <v>2003</v>
      </c>
      <c r="F405" s="14">
        <v>2004</v>
      </c>
      <c r="G405" s="14"/>
      <c r="H405" s="14">
        <v>2006</v>
      </c>
      <c r="I405" s="14">
        <v>2007</v>
      </c>
      <c r="J405" s="14">
        <v>2008</v>
      </c>
      <c r="K405" s="14">
        <v>2009</v>
      </c>
      <c r="L405" s="14">
        <v>2010</v>
      </c>
      <c r="M405" s="14"/>
      <c r="N405" s="14">
        <v>2012</v>
      </c>
      <c r="O405" s="14">
        <v>2013</v>
      </c>
      <c r="P405" s="14">
        <v>2014</v>
      </c>
      <c r="Q405" s="14">
        <v>2015</v>
      </c>
      <c r="R405" s="12"/>
    </row>
    <row r="406" spans="1:18" ht="12">
      <c r="A406" s="6" t="s">
        <v>13</v>
      </c>
      <c r="B406" s="3"/>
      <c r="C406" s="22"/>
      <c r="D406" s="10"/>
      <c r="E406" s="10"/>
      <c r="F406" s="10"/>
      <c r="G406" s="6"/>
      <c r="H406" s="24"/>
      <c r="I406" s="24"/>
      <c r="J406" s="24"/>
      <c r="K406" s="24"/>
      <c r="L406" s="24"/>
      <c r="M406" s="6" t="s">
        <v>13</v>
      </c>
      <c r="N406" s="24">
        <f aca="true" t="shared" si="179" ref="N406:Q409">N348/$N100</f>
        <v>0</v>
      </c>
      <c r="O406" s="24">
        <f t="shared" si="179"/>
        <v>-0.029264378913872704</v>
      </c>
      <c r="P406" s="24">
        <f t="shared" si="179"/>
        <v>-0.04925785154311124</v>
      </c>
      <c r="Q406" s="24">
        <f t="shared" si="179"/>
        <v>-0.0794639396762152</v>
      </c>
      <c r="R406" s="40"/>
    </row>
    <row r="407" spans="1:18" ht="12">
      <c r="A407" s="6" t="s">
        <v>15</v>
      </c>
      <c r="B407" s="3"/>
      <c r="C407" s="35"/>
      <c r="D407" s="10"/>
      <c r="E407" s="10"/>
      <c r="F407" s="10"/>
      <c r="G407" s="6"/>
      <c r="H407" s="24"/>
      <c r="I407" s="24"/>
      <c r="J407" s="24"/>
      <c r="K407" s="24"/>
      <c r="L407" s="24"/>
      <c r="M407" s="6" t="s">
        <v>15</v>
      </c>
      <c r="N407" s="24">
        <f t="shared" si="179"/>
        <v>0</v>
      </c>
      <c r="O407" s="24">
        <f t="shared" si="179"/>
        <v>-0.005029086132482642</v>
      </c>
      <c r="P407" s="24">
        <f t="shared" si="179"/>
        <v>-0.06969412647776319</v>
      </c>
      <c r="Q407" s="24">
        <f t="shared" si="179"/>
        <v>-0.06413961343591668</v>
      </c>
      <c r="R407" s="40"/>
    </row>
    <row r="408" spans="1:18" ht="12">
      <c r="A408" s="6" t="s">
        <v>14</v>
      </c>
      <c r="B408" s="3"/>
      <c r="C408" s="35"/>
      <c r="D408" s="10"/>
      <c r="E408" s="10"/>
      <c r="F408" s="10"/>
      <c r="G408" s="6"/>
      <c r="H408" s="24"/>
      <c r="I408" s="24"/>
      <c r="J408" s="24"/>
      <c r="K408" s="24"/>
      <c r="L408" s="24"/>
      <c r="M408" s="6" t="s">
        <v>14</v>
      </c>
      <c r="N408" s="24">
        <f t="shared" si="179"/>
        <v>0</v>
      </c>
      <c r="O408" s="24">
        <f t="shared" si="179"/>
        <v>-0.06800447499700964</v>
      </c>
      <c r="P408" s="24">
        <f t="shared" si="179"/>
        <v>-0.15452812000872485</v>
      </c>
      <c r="Q408" s="24">
        <f t="shared" si="179"/>
        <v>-0.2079747824067885</v>
      </c>
      <c r="R408" s="40"/>
    </row>
    <row r="409" spans="1:18" ht="12">
      <c r="A409" s="29" t="s">
        <v>0</v>
      </c>
      <c r="B409" s="15"/>
      <c r="C409" s="29"/>
      <c r="D409" s="15"/>
      <c r="E409" s="15"/>
      <c r="F409" s="15"/>
      <c r="G409" s="15"/>
      <c r="H409" s="27"/>
      <c r="I409" s="27"/>
      <c r="J409" s="27"/>
      <c r="K409" s="27"/>
      <c r="L409" s="27"/>
      <c r="M409" s="15" t="s">
        <v>0</v>
      </c>
      <c r="N409" s="27">
        <f t="shared" si="179"/>
        <v>0</v>
      </c>
      <c r="O409" s="27">
        <f t="shared" si="179"/>
        <v>-0.03976332536929106</v>
      </c>
      <c r="P409" s="27">
        <f t="shared" si="179"/>
        <v>-0.08275403206643135</v>
      </c>
      <c r="Q409" s="27">
        <f t="shared" si="179"/>
        <v>-0.1180370435977309</v>
      </c>
      <c r="R409" s="41"/>
    </row>
    <row r="410" spans="1:18" ht="12">
      <c r="A410" s="13"/>
      <c r="B410" s="20"/>
      <c r="C410" s="19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42"/>
    </row>
    <row r="411" spans="1:18" ht="12">
      <c r="A411" s="13" t="s">
        <v>29</v>
      </c>
      <c r="B411" s="20"/>
      <c r="C411" s="47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43"/>
    </row>
    <row r="412" spans="1:18" ht="12">
      <c r="A412" s="13"/>
      <c r="B412" s="20"/>
      <c r="C412" s="29">
        <v>2001</v>
      </c>
      <c r="D412" s="15">
        <v>2002</v>
      </c>
      <c r="E412" s="14">
        <v>2003</v>
      </c>
      <c r="F412" s="14">
        <v>2004</v>
      </c>
      <c r="G412" s="14"/>
      <c r="H412" s="14">
        <v>2006</v>
      </c>
      <c r="I412" s="14">
        <v>2007</v>
      </c>
      <c r="J412" s="14">
        <v>2008</v>
      </c>
      <c r="K412" s="14">
        <v>2009</v>
      </c>
      <c r="L412" s="14">
        <v>2010</v>
      </c>
      <c r="M412" s="14"/>
      <c r="N412" s="14">
        <v>2012</v>
      </c>
      <c r="O412" s="14">
        <v>2013</v>
      </c>
      <c r="P412" s="14">
        <v>2014</v>
      </c>
      <c r="Q412" s="14">
        <v>2015</v>
      </c>
      <c r="R412" s="12"/>
    </row>
    <row r="413" spans="1:18" ht="12">
      <c r="A413" s="6" t="s">
        <v>13</v>
      </c>
      <c r="B413" s="3"/>
      <c r="C413" s="22"/>
      <c r="D413" s="10"/>
      <c r="E413" s="10"/>
      <c r="F413" s="10"/>
      <c r="G413" s="6"/>
      <c r="H413" s="24"/>
      <c r="I413" s="24"/>
      <c r="J413" s="24"/>
      <c r="K413" s="24"/>
      <c r="L413" s="24"/>
      <c r="M413" s="6" t="s">
        <v>13</v>
      </c>
      <c r="N413" s="24">
        <f aca="true" t="shared" si="180" ref="N413:Q416">N355/$N107</f>
        <v>0</v>
      </c>
      <c r="O413" s="24">
        <f t="shared" si="180"/>
        <v>-0.011741099223561282</v>
      </c>
      <c r="P413" s="24">
        <f t="shared" si="180"/>
        <v>-0.05230425575825476</v>
      </c>
      <c r="Q413" s="24">
        <f t="shared" si="180"/>
        <v>-0.09961724363387889</v>
      </c>
      <c r="R413" s="40"/>
    </row>
    <row r="414" spans="1:18" ht="12">
      <c r="A414" s="6" t="s">
        <v>15</v>
      </c>
      <c r="B414" s="3"/>
      <c r="C414" s="35"/>
      <c r="D414" s="10"/>
      <c r="E414" s="10"/>
      <c r="F414" s="10"/>
      <c r="G414" s="6"/>
      <c r="H414" s="24"/>
      <c r="I414" s="24"/>
      <c r="J414" s="24"/>
      <c r="K414" s="24"/>
      <c r="L414" s="24"/>
      <c r="M414" s="6" t="s">
        <v>15</v>
      </c>
      <c r="N414" s="24">
        <f t="shared" si="180"/>
        <v>0</v>
      </c>
      <c r="O414" s="24">
        <f t="shared" si="180"/>
        <v>0.0046123183293354025</v>
      </c>
      <c r="P414" s="24">
        <f t="shared" si="180"/>
        <v>-0.0528432340905884</v>
      </c>
      <c r="Q414" s="24">
        <f t="shared" si="180"/>
        <v>-0.1519948497248483</v>
      </c>
      <c r="R414" s="40"/>
    </row>
    <row r="415" spans="1:18" ht="12">
      <c r="A415" s="6" t="s">
        <v>14</v>
      </c>
      <c r="B415" s="3"/>
      <c r="C415" s="35"/>
      <c r="D415" s="10"/>
      <c r="E415" s="10"/>
      <c r="F415" s="10"/>
      <c r="G415" s="6"/>
      <c r="H415" s="24"/>
      <c r="I415" s="24"/>
      <c r="J415" s="24"/>
      <c r="K415" s="24"/>
      <c r="L415" s="24"/>
      <c r="M415" s="6" t="s">
        <v>14</v>
      </c>
      <c r="N415" s="24">
        <f t="shared" si="180"/>
        <v>0</v>
      </c>
      <c r="O415" s="24">
        <f t="shared" si="180"/>
        <v>-0.028723879866565435</v>
      </c>
      <c r="P415" s="24">
        <f t="shared" si="180"/>
        <v>-0.09425866306185238</v>
      </c>
      <c r="Q415" s="24">
        <f t="shared" si="180"/>
        <v>-0.1923187826873679</v>
      </c>
      <c r="R415" s="40"/>
    </row>
    <row r="416" spans="1:18" ht="12">
      <c r="A416" s="29" t="s">
        <v>0</v>
      </c>
      <c r="B416" s="15"/>
      <c r="C416" s="29"/>
      <c r="D416" s="15"/>
      <c r="E416" s="15"/>
      <c r="F416" s="15"/>
      <c r="G416" s="15"/>
      <c r="H416" s="27"/>
      <c r="I416" s="27"/>
      <c r="J416" s="27"/>
      <c r="K416" s="27"/>
      <c r="L416" s="27"/>
      <c r="M416" s="15" t="s">
        <v>0</v>
      </c>
      <c r="N416" s="27">
        <f t="shared" si="180"/>
        <v>0</v>
      </c>
      <c r="O416" s="27">
        <f t="shared" si="180"/>
        <v>-0.016015737650887818</v>
      </c>
      <c r="P416" s="27">
        <f t="shared" si="180"/>
        <v>-0.06721085530874185</v>
      </c>
      <c r="Q416" s="27">
        <f t="shared" si="180"/>
        <v>-0.13798908626494832</v>
      </c>
      <c r="R416" s="41"/>
    </row>
    <row r="418" spans="1:18" ht="12">
      <c r="A418" s="13" t="s">
        <v>1</v>
      </c>
      <c r="B418" s="20"/>
      <c r="C418" s="47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43"/>
    </row>
    <row r="419" spans="1:18" ht="12">
      <c r="A419" s="13"/>
      <c r="B419" s="20"/>
      <c r="C419" s="29">
        <v>2001</v>
      </c>
      <c r="D419" s="15">
        <v>2002</v>
      </c>
      <c r="E419" s="14">
        <v>2003</v>
      </c>
      <c r="F419" s="14">
        <v>2004</v>
      </c>
      <c r="G419" s="14"/>
      <c r="H419" s="14">
        <v>2006</v>
      </c>
      <c r="I419" s="14">
        <v>2007</v>
      </c>
      <c r="J419" s="14">
        <v>2008</v>
      </c>
      <c r="K419" s="14">
        <v>2009</v>
      </c>
      <c r="L419" s="14">
        <v>2010</v>
      </c>
      <c r="M419" s="14"/>
      <c r="N419" s="14">
        <v>2012</v>
      </c>
      <c r="O419" s="14">
        <v>2013</v>
      </c>
      <c r="P419" s="14">
        <v>2014</v>
      </c>
      <c r="Q419" s="14">
        <v>2015</v>
      </c>
      <c r="R419" s="12"/>
    </row>
    <row r="420" spans="1:18" ht="12">
      <c r="A420" s="6" t="s">
        <v>13</v>
      </c>
      <c r="B420" s="3"/>
      <c r="C420" s="22"/>
      <c r="D420" s="10"/>
      <c r="E420" s="10"/>
      <c r="F420" s="10"/>
      <c r="G420" s="6"/>
      <c r="H420" s="24"/>
      <c r="I420" s="24"/>
      <c r="J420" s="24"/>
      <c r="K420" s="24"/>
      <c r="L420" s="24"/>
      <c r="M420" s="6" t="s">
        <v>13</v>
      </c>
      <c r="N420" s="24">
        <f aca="true" t="shared" si="181" ref="N420:Q423">N362/$N114</f>
        <v>0</v>
      </c>
      <c r="O420" s="24">
        <f t="shared" si="181"/>
        <v>0.09601920850395904</v>
      </c>
      <c r="P420" s="24">
        <f t="shared" si="181"/>
        <v>0.04824660237930579</v>
      </c>
      <c r="Q420" s="24">
        <f t="shared" si="181"/>
        <v>-0.006084247006441687</v>
      </c>
      <c r="R420" s="40"/>
    </row>
    <row r="421" spans="1:18" ht="12">
      <c r="A421" s="6" t="s">
        <v>15</v>
      </c>
      <c r="B421" s="3"/>
      <c r="C421" s="35"/>
      <c r="D421" s="10"/>
      <c r="E421" s="10"/>
      <c r="F421" s="10"/>
      <c r="G421" s="6"/>
      <c r="H421" s="24"/>
      <c r="I421" s="24"/>
      <c r="J421" s="24"/>
      <c r="K421" s="24"/>
      <c r="L421" s="24"/>
      <c r="M421" s="6" t="s">
        <v>15</v>
      </c>
      <c r="N421" s="24">
        <f t="shared" si="181"/>
        <v>0</v>
      </c>
      <c r="O421" s="24">
        <f t="shared" si="181"/>
        <v>0.0297728172711673</v>
      </c>
      <c r="P421" s="24">
        <f t="shared" si="181"/>
        <v>-0.026487540882624703</v>
      </c>
      <c r="Q421" s="24">
        <f t="shared" si="181"/>
        <v>-0.17061437601748236</v>
      </c>
      <c r="R421" s="40"/>
    </row>
    <row r="422" spans="1:18" ht="12">
      <c r="A422" s="6" t="s">
        <v>14</v>
      </c>
      <c r="B422" s="3"/>
      <c r="C422" s="35"/>
      <c r="D422" s="10"/>
      <c r="E422" s="10"/>
      <c r="F422" s="10"/>
      <c r="G422" s="6"/>
      <c r="H422" s="24"/>
      <c r="I422" s="24"/>
      <c r="J422" s="24"/>
      <c r="K422" s="24"/>
      <c r="L422" s="24"/>
      <c r="M422" s="6" t="s">
        <v>14</v>
      </c>
      <c r="N422" s="24">
        <f t="shared" si="181"/>
        <v>0</v>
      </c>
      <c r="O422" s="24">
        <f t="shared" si="181"/>
        <v>0.03225518227305218</v>
      </c>
      <c r="P422" s="24">
        <f t="shared" si="181"/>
        <v>-0.018316654753395282</v>
      </c>
      <c r="Q422" s="24">
        <f t="shared" si="181"/>
        <v>-0.16105891963647503</v>
      </c>
      <c r="R422" s="40"/>
    </row>
    <row r="423" spans="1:18" ht="12">
      <c r="A423" s="29" t="s">
        <v>0</v>
      </c>
      <c r="B423" s="15"/>
      <c r="C423" s="29"/>
      <c r="D423" s="15"/>
      <c r="E423" s="15"/>
      <c r="F423" s="15"/>
      <c r="G423" s="15"/>
      <c r="H423" s="27"/>
      <c r="I423" s="27"/>
      <c r="J423" s="27"/>
      <c r="K423" s="27"/>
      <c r="L423" s="27"/>
      <c r="M423" s="15" t="s">
        <v>0</v>
      </c>
      <c r="N423" s="27">
        <f t="shared" si="181"/>
        <v>0</v>
      </c>
      <c r="O423" s="27">
        <f t="shared" si="181"/>
        <v>0.05498580172189476</v>
      </c>
      <c r="P423" s="27">
        <f t="shared" si="181"/>
        <v>0.004335848672376147</v>
      </c>
      <c r="Q423" s="27">
        <f t="shared" si="181"/>
        <v>-0.10649274247378127</v>
      </c>
      <c r="R423" s="41"/>
    </row>
    <row r="425" spans="1:20" ht="12">
      <c r="A425" s="13" t="s">
        <v>46</v>
      </c>
      <c r="B425" s="20"/>
      <c r="C425" s="4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43"/>
      <c r="T425" s="10"/>
    </row>
    <row r="426" spans="1:20" ht="12">
      <c r="A426" s="13"/>
      <c r="B426" s="20"/>
      <c r="C426" s="29">
        <v>2001</v>
      </c>
      <c r="D426" s="15">
        <v>2002</v>
      </c>
      <c r="E426" s="14">
        <v>2003</v>
      </c>
      <c r="F426" s="14">
        <v>2004</v>
      </c>
      <c r="G426" s="14">
        <v>2005</v>
      </c>
      <c r="H426" s="14">
        <v>2006</v>
      </c>
      <c r="I426" s="14">
        <v>2007</v>
      </c>
      <c r="J426" s="14">
        <v>2008</v>
      </c>
      <c r="K426" s="14">
        <v>2009</v>
      </c>
      <c r="L426" s="14">
        <v>2010</v>
      </c>
      <c r="M426" s="14">
        <v>2011</v>
      </c>
      <c r="N426" s="14">
        <v>2012</v>
      </c>
      <c r="O426" s="14">
        <v>2013</v>
      </c>
      <c r="P426" s="14">
        <v>2014</v>
      </c>
      <c r="Q426" s="14">
        <v>2015</v>
      </c>
      <c r="R426" s="12"/>
      <c r="T426" s="10"/>
    </row>
    <row r="427" spans="1:20" ht="12">
      <c r="A427" s="6" t="s">
        <v>13</v>
      </c>
      <c r="B427" s="3"/>
      <c r="C427" s="3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>
        <v>15367</v>
      </c>
      <c r="P427" s="10">
        <v>16047</v>
      </c>
      <c r="Q427" s="10"/>
      <c r="R427" s="40"/>
      <c r="T427" s="10"/>
    </row>
    <row r="428" spans="1:20" ht="12">
      <c r="A428" s="6" t="s">
        <v>15</v>
      </c>
      <c r="B428" s="3"/>
      <c r="C428" s="3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>
        <v>20590</v>
      </c>
      <c r="P428" s="10">
        <v>21217</v>
      </c>
      <c r="Q428" s="10"/>
      <c r="R428" s="40"/>
      <c r="T428" s="48"/>
    </row>
    <row r="429" spans="1:18" ht="12">
      <c r="A429" s="6" t="s">
        <v>14</v>
      </c>
      <c r="B429" s="3"/>
      <c r="C429" s="3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>
        <v>32207</v>
      </c>
      <c r="P429" s="10">
        <v>32771</v>
      </c>
      <c r="Q429" s="10"/>
      <c r="R429" s="40"/>
    </row>
    <row r="430" spans="1:18" ht="12">
      <c r="A430" s="29" t="s">
        <v>0</v>
      </c>
      <c r="B430" s="15"/>
      <c r="C430" s="2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>
        <v>68164</v>
      </c>
      <c r="P430" s="15">
        <f>SUM(P427:P429)</f>
        <v>70035</v>
      </c>
      <c r="Q430" s="15">
        <v>77886</v>
      </c>
      <c r="R430" s="41"/>
    </row>
    <row r="432" spans="1:20" ht="12">
      <c r="A432" s="13" t="s">
        <v>47</v>
      </c>
      <c r="B432" s="20"/>
      <c r="C432" s="47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43"/>
      <c r="T432" s="10"/>
    </row>
    <row r="433" spans="1:20" ht="12">
      <c r="A433" s="13"/>
      <c r="B433" s="20"/>
      <c r="C433" s="29">
        <v>2001</v>
      </c>
      <c r="D433" s="15">
        <v>2002</v>
      </c>
      <c r="E433" s="14">
        <v>2003</v>
      </c>
      <c r="F433" s="14">
        <v>2004</v>
      </c>
      <c r="G433" s="14">
        <v>2005</v>
      </c>
      <c r="H433" s="14">
        <v>2006</v>
      </c>
      <c r="I433" s="14">
        <v>2007</v>
      </c>
      <c r="J433" s="14">
        <v>2008</v>
      </c>
      <c r="K433" s="14">
        <v>2009</v>
      </c>
      <c r="L433" s="14">
        <v>2010</v>
      </c>
      <c r="M433" s="14">
        <v>2011</v>
      </c>
      <c r="N433" s="14">
        <v>2012</v>
      </c>
      <c r="O433" s="14">
        <v>2013</v>
      </c>
      <c r="P433" s="14">
        <v>2014</v>
      </c>
      <c r="Q433" s="14">
        <v>2015</v>
      </c>
      <c r="R433" s="12"/>
      <c r="T433" s="10"/>
    </row>
    <row r="434" spans="1:20" ht="12">
      <c r="A434" s="6" t="s">
        <v>13</v>
      </c>
      <c r="B434" s="3"/>
      <c r="C434" s="3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>
        <f aca="true" t="shared" si="182" ref="O434:P437">O427+O114</f>
        <v>156417</v>
      </c>
      <c r="P434" s="10">
        <f t="shared" si="182"/>
        <v>150949</v>
      </c>
      <c r="Q434" s="10"/>
      <c r="R434" s="40"/>
      <c r="T434" s="10"/>
    </row>
    <row r="435" spans="1:20" ht="12">
      <c r="A435" s="6" t="s">
        <v>15</v>
      </c>
      <c r="B435" s="3"/>
      <c r="C435" s="3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>
        <f t="shared" si="182"/>
        <v>90803</v>
      </c>
      <c r="P435" s="10">
        <f t="shared" si="182"/>
        <v>87594</v>
      </c>
      <c r="Q435" s="10"/>
      <c r="R435" s="40"/>
      <c r="T435" s="48"/>
    </row>
    <row r="436" spans="1:18" ht="12">
      <c r="A436" s="6" t="s">
        <v>14</v>
      </c>
      <c r="B436" s="3"/>
      <c r="C436" s="3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>
        <f t="shared" si="182"/>
        <v>193949</v>
      </c>
      <c r="P436" s="10">
        <f t="shared" si="182"/>
        <v>186589</v>
      </c>
      <c r="Q436" s="10"/>
      <c r="R436" s="40"/>
    </row>
    <row r="437" spans="1:18" ht="12">
      <c r="A437" s="29" t="s">
        <v>0</v>
      </c>
      <c r="B437" s="15"/>
      <c r="C437" s="2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>
        <f t="shared" si="182"/>
        <v>441169</v>
      </c>
      <c r="P437" s="15">
        <f t="shared" si="182"/>
        <v>425132</v>
      </c>
      <c r="Q437" s="15">
        <f>Q430+Q117</f>
        <v>393798</v>
      </c>
      <c r="R437" s="41"/>
    </row>
    <row r="439" spans="1:20" ht="12">
      <c r="A439" s="13" t="s">
        <v>48</v>
      </c>
      <c r="B439" s="20"/>
      <c r="C439" s="47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43"/>
      <c r="T439" s="10"/>
    </row>
    <row r="440" spans="1:20" ht="12">
      <c r="A440" s="13"/>
      <c r="B440" s="20"/>
      <c r="C440" s="29">
        <v>2001</v>
      </c>
      <c r="D440" s="15">
        <v>2002</v>
      </c>
      <c r="E440" s="14">
        <v>2003</v>
      </c>
      <c r="F440" s="14">
        <v>2004</v>
      </c>
      <c r="G440" s="14">
        <v>2005</v>
      </c>
      <c r="H440" s="14">
        <v>2006</v>
      </c>
      <c r="I440" s="14">
        <v>2007</v>
      </c>
      <c r="J440" s="14">
        <v>2008</v>
      </c>
      <c r="K440" s="14">
        <v>2009</v>
      </c>
      <c r="L440" s="14">
        <v>2010</v>
      </c>
      <c r="M440" s="14">
        <v>2011</v>
      </c>
      <c r="N440" s="14">
        <v>2012</v>
      </c>
      <c r="O440" s="14">
        <v>2013</v>
      </c>
      <c r="P440" s="14">
        <v>2014</v>
      </c>
      <c r="Q440" s="14">
        <v>2015</v>
      </c>
      <c r="R440" s="12"/>
      <c r="T440" s="10"/>
    </row>
    <row r="441" spans="1:20" ht="12">
      <c r="A441" s="6" t="s">
        <v>13</v>
      </c>
      <c r="B441" s="3"/>
      <c r="C441" s="3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40"/>
      <c r="T441" s="10"/>
    </row>
    <row r="442" spans="1:20" ht="12">
      <c r="A442" s="6" t="s">
        <v>15</v>
      </c>
      <c r="B442" s="3"/>
      <c r="C442" s="3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40"/>
      <c r="T442" s="48"/>
    </row>
    <row r="443" spans="1:18" ht="12">
      <c r="A443" s="6" t="s">
        <v>14</v>
      </c>
      <c r="B443" s="3"/>
      <c r="C443" s="3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40"/>
    </row>
    <row r="444" spans="1:18" ht="12">
      <c r="A444" s="29" t="s">
        <v>0</v>
      </c>
      <c r="B444" s="15"/>
      <c r="C444" s="2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41"/>
    </row>
    <row r="446" spans="1:20" ht="12">
      <c r="A446" s="13" t="s">
        <v>49</v>
      </c>
      <c r="B446" s="20"/>
      <c r="C446" s="47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43"/>
      <c r="T446" s="10"/>
    </row>
    <row r="447" spans="1:20" ht="12">
      <c r="A447" s="13"/>
      <c r="B447" s="20"/>
      <c r="C447" s="29">
        <v>2001</v>
      </c>
      <c r="D447" s="15">
        <v>2002</v>
      </c>
      <c r="E447" s="14">
        <v>2003</v>
      </c>
      <c r="F447" s="14">
        <v>2004</v>
      </c>
      <c r="G447" s="14">
        <v>2005</v>
      </c>
      <c r="H447" s="14">
        <v>2006</v>
      </c>
      <c r="I447" s="14">
        <v>2007</v>
      </c>
      <c r="J447" s="14">
        <v>2008</v>
      </c>
      <c r="K447" s="14">
        <v>2009</v>
      </c>
      <c r="L447" s="14">
        <v>2010</v>
      </c>
      <c r="M447" s="14">
        <v>2011</v>
      </c>
      <c r="N447" s="14">
        <v>2012</v>
      </c>
      <c r="O447" s="14">
        <v>2013</v>
      </c>
      <c r="P447" s="14">
        <v>2014</v>
      </c>
      <c r="Q447" s="14">
        <v>2015</v>
      </c>
      <c r="R447" s="12"/>
      <c r="T447" s="10"/>
    </row>
    <row r="448" spans="1:20" ht="12">
      <c r="A448" s="6" t="s">
        <v>13</v>
      </c>
      <c r="B448" s="3"/>
      <c r="C448" s="3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40"/>
      <c r="T448" s="10"/>
    </row>
    <row r="449" spans="1:20" ht="12">
      <c r="A449" s="6" t="s">
        <v>15</v>
      </c>
      <c r="B449" s="3"/>
      <c r="C449" s="3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40"/>
      <c r="T449" s="48"/>
    </row>
    <row r="450" spans="1:18" ht="12">
      <c r="A450" s="6" t="s">
        <v>14</v>
      </c>
      <c r="B450" s="3"/>
      <c r="C450" s="3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40"/>
    </row>
    <row r="451" spans="1:18" ht="12">
      <c r="A451" s="29" t="s">
        <v>0</v>
      </c>
      <c r="B451" s="15"/>
      <c r="C451" s="2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41"/>
    </row>
    <row r="453" spans="1:20" ht="12">
      <c r="A453" s="13" t="s">
        <v>50</v>
      </c>
      <c r="B453" s="20"/>
      <c r="C453" s="47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43"/>
      <c r="T453" s="10"/>
    </row>
    <row r="454" spans="1:20" ht="12">
      <c r="A454" s="13"/>
      <c r="B454" s="20"/>
      <c r="C454" s="29">
        <v>2001</v>
      </c>
      <c r="D454" s="15">
        <v>2002</v>
      </c>
      <c r="E454" s="14">
        <v>2003</v>
      </c>
      <c r="F454" s="14">
        <v>2004</v>
      </c>
      <c r="G454" s="14">
        <v>2005</v>
      </c>
      <c r="H454" s="14">
        <v>2006</v>
      </c>
      <c r="I454" s="14">
        <v>2007</v>
      </c>
      <c r="J454" s="14">
        <v>2008</v>
      </c>
      <c r="K454" s="14">
        <v>2009</v>
      </c>
      <c r="L454" s="14">
        <v>2010</v>
      </c>
      <c r="M454" s="14">
        <v>2011</v>
      </c>
      <c r="N454" s="14">
        <v>2012</v>
      </c>
      <c r="O454" s="14">
        <v>2013</v>
      </c>
      <c r="P454" s="14">
        <v>2014</v>
      </c>
      <c r="Q454" s="14">
        <v>2015</v>
      </c>
      <c r="R454" s="12"/>
      <c r="T454" s="10"/>
    </row>
    <row r="455" spans="1:20" ht="12">
      <c r="A455" s="6" t="s">
        <v>13</v>
      </c>
      <c r="B455" s="3"/>
      <c r="C455" s="3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24">
        <f aca="true" t="shared" si="183" ref="O455:P458">O427/O86</f>
        <v>0.003703157479741919</v>
      </c>
      <c r="P455" s="24">
        <f t="shared" si="183"/>
        <v>0.0038662560200186627</v>
      </c>
      <c r="Q455" s="10"/>
      <c r="R455" s="40"/>
      <c r="T455" s="10"/>
    </row>
    <row r="456" spans="1:20" ht="12">
      <c r="A456" s="6" t="s">
        <v>15</v>
      </c>
      <c r="B456" s="3"/>
      <c r="C456" s="3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24">
        <f t="shared" si="183"/>
        <v>0.026494719071050627</v>
      </c>
      <c r="P456" s="24">
        <f t="shared" si="183"/>
        <v>0.027178981348637016</v>
      </c>
      <c r="Q456" s="10"/>
      <c r="R456" s="40"/>
      <c r="T456" s="48"/>
    </row>
    <row r="457" spans="1:18" ht="12">
      <c r="A457" s="6" t="s">
        <v>14</v>
      </c>
      <c r="B457" s="3"/>
      <c r="C457" s="3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24">
        <f t="shared" si="183"/>
        <v>0.013821351299187457</v>
      </c>
      <c r="P457" s="24">
        <f t="shared" si="183"/>
        <v>0.014058320731851185</v>
      </c>
      <c r="Q457" s="10"/>
      <c r="R457" s="40"/>
    </row>
    <row r="458" spans="1:18" ht="12">
      <c r="A458" s="29" t="s">
        <v>0</v>
      </c>
      <c r="B458" s="15"/>
      <c r="C458" s="2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27">
        <f t="shared" si="183"/>
        <v>0.009392767256414277</v>
      </c>
      <c r="P458" s="27">
        <f t="shared" si="183"/>
        <v>0.009643716086574917</v>
      </c>
      <c r="Q458" s="27">
        <f>Q430/Q89</f>
        <v>0.010689795545273452</v>
      </c>
      <c r="R458" s="41"/>
    </row>
    <row r="460" spans="1:20" ht="12">
      <c r="A460" s="13" t="s">
        <v>51</v>
      </c>
      <c r="B460" s="20"/>
      <c r="C460" s="47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43"/>
      <c r="T460" s="10"/>
    </row>
    <row r="461" spans="1:20" ht="12">
      <c r="A461" s="13"/>
      <c r="B461" s="20"/>
      <c r="C461" s="29">
        <v>2001</v>
      </c>
      <c r="D461" s="15">
        <v>2002</v>
      </c>
      <c r="E461" s="14">
        <v>2003</v>
      </c>
      <c r="F461" s="14">
        <v>2004</v>
      </c>
      <c r="G461" s="14">
        <v>2005</v>
      </c>
      <c r="H461" s="14">
        <v>2006</v>
      </c>
      <c r="I461" s="14">
        <v>2007</v>
      </c>
      <c r="J461" s="14">
        <v>2008</v>
      </c>
      <c r="K461" s="14">
        <v>2009</v>
      </c>
      <c r="L461" s="14">
        <v>2010</v>
      </c>
      <c r="M461" s="14">
        <v>2011</v>
      </c>
      <c r="N461" s="14">
        <v>2012</v>
      </c>
      <c r="O461" s="14">
        <v>2013</v>
      </c>
      <c r="P461" s="14">
        <v>2014</v>
      </c>
      <c r="Q461" s="14">
        <v>2015</v>
      </c>
      <c r="R461" s="12"/>
      <c r="T461" s="10"/>
    </row>
    <row r="462" spans="1:20" ht="12">
      <c r="A462" s="6" t="s">
        <v>13</v>
      </c>
      <c r="B462" s="3"/>
      <c r="C462" s="35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24">
        <f aca="true" t="shared" si="184" ref="O462:P465">O434/O86</f>
        <v>0.03769355004287055</v>
      </c>
      <c r="P462" s="24">
        <f t="shared" si="184"/>
        <v>0.036368634633626044</v>
      </c>
      <c r="Q462" s="10"/>
      <c r="R462" s="40"/>
      <c r="T462" s="10"/>
    </row>
    <row r="463" spans="1:20" ht="12">
      <c r="A463" s="6" t="s">
        <v>15</v>
      </c>
      <c r="B463" s="3"/>
      <c r="C463" s="35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24">
        <f t="shared" si="184"/>
        <v>0.11684312655699904</v>
      </c>
      <c r="P463" s="24">
        <f t="shared" si="184"/>
        <v>0.11220793195326911</v>
      </c>
      <c r="Q463" s="10"/>
      <c r="R463" s="40"/>
      <c r="T463" s="48"/>
    </row>
    <row r="464" spans="1:18" ht="12">
      <c r="A464" s="6" t="s">
        <v>14</v>
      </c>
      <c r="B464" s="3"/>
      <c r="C464" s="35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24">
        <f t="shared" si="184"/>
        <v>0.0832315106382497</v>
      </c>
      <c r="P464" s="24">
        <f t="shared" si="184"/>
        <v>0.08004418562251321</v>
      </c>
      <c r="Q464" s="10"/>
      <c r="R464" s="40"/>
    </row>
    <row r="465" spans="1:18" ht="12">
      <c r="A465" s="29" t="s">
        <v>0</v>
      </c>
      <c r="B465" s="15"/>
      <c r="C465" s="2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27">
        <f t="shared" si="184"/>
        <v>0.06079158702166877</v>
      </c>
      <c r="P465" s="27">
        <f t="shared" si="184"/>
        <v>0.058540048651642286</v>
      </c>
      <c r="Q465" s="27">
        <f>Q437/Q89</f>
        <v>0.05404848247615226</v>
      </c>
      <c r="R465" s="41"/>
    </row>
    <row r="467" ht="12">
      <c r="A467" s="7" t="s">
        <v>65</v>
      </c>
    </row>
    <row r="468" spans="2:6" ht="12">
      <c r="B468" s="6" t="s">
        <v>13</v>
      </c>
      <c r="D468" s="1" t="s">
        <v>1</v>
      </c>
      <c r="E468" s="1" t="s">
        <v>53</v>
      </c>
      <c r="F468" s="1" t="s">
        <v>54</v>
      </c>
    </row>
    <row r="469" spans="3:6" ht="12">
      <c r="C469" s="1">
        <v>2013</v>
      </c>
      <c r="D469" s="11">
        <f>O205</f>
        <v>0.03399039256312863</v>
      </c>
      <c r="E469" s="11">
        <f>$O$455</f>
        <v>0.003703157479741919</v>
      </c>
      <c r="F469" s="11">
        <f>SUM(D469:E469)</f>
        <v>0.03769355004287055</v>
      </c>
    </row>
    <row r="470" spans="3:8" ht="12">
      <c r="C470" s="1">
        <v>2014</v>
      </c>
      <c r="D470" s="11">
        <f>P205</f>
        <v>0.03250237861360738</v>
      </c>
      <c r="E470" s="11">
        <f>P455</f>
        <v>0.0038662560200186627</v>
      </c>
      <c r="F470" s="11">
        <f>SUM(D470:E470)</f>
        <v>0.036368634633626044</v>
      </c>
      <c r="H470" s="11"/>
    </row>
    <row r="471" spans="3:6" ht="12">
      <c r="C471" s="1">
        <v>2015</v>
      </c>
      <c r="D471" s="11">
        <f>Q205</f>
        <v>0.03076131303742414</v>
      </c>
      <c r="F471" s="11"/>
    </row>
    <row r="472" ht="12">
      <c r="F472" s="11"/>
    </row>
    <row r="473" spans="2:6" ht="12">
      <c r="B473" s="6" t="s">
        <v>15</v>
      </c>
      <c r="D473" s="1" t="s">
        <v>1</v>
      </c>
      <c r="E473" s="1" t="s">
        <v>53</v>
      </c>
      <c r="F473" s="1" t="s">
        <v>54</v>
      </c>
    </row>
    <row r="474" spans="3:6" ht="12">
      <c r="C474" s="1">
        <v>2013</v>
      </c>
      <c r="D474" s="11">
        <f>O206</f>
        <v>0.09034840748594841</v>
      </c>
      <c r="E474" s="11">
        <f>O456</f>
        <v>0.026494719071050627</v>
      </c>
      <c r="F474" s="11">
        <f>SUM(D474:E474)</f>
        <v>0.11684312655699904</v>
      </c>
    </row>
    <row r="475" spans="3:6" ht="12">
      <c r="C475" s="1">
        <v>2014</v>
      </c>
      <c r="D475" s="11">
        <f>P206</f>
        <v>0.0850289506046321</v>
      </c>
      <c r="E475" s="11">
        <f>P456</f>
        <v>0.027178981348637016</v>
      </c>
      <c r="F475" s="11">
        <f>SUM(D475:E475)</f>
        <v>0.11220793195326911</v>
      </c>
    </row>
    <row r="476" spans="3:6" ht="12">
      <c r="C476" s="1">
        <v>2015</v>
      </c>
      <c r="D476" s="11">
        <f>Q206</f>
        <v>0.07099419492206331</v>
      </c>
      <c r="F476" s="11"/>
    </row>
    <row r="477" ht="12">
      <c r="F477" s="11"/>
    </row>
    <row r="478" spans="2:6" ht="12">
      <c r="B478" s="6" t="s">
        <v>14</v>
      </c>
      <c r="D478" s="1" t="s">
        <v>1</v>
      </c>
      <c r="E478" s="1" t="s">
        <v>53</v>
      </c>
      <c r="F478" s="1" t="s">
        <v>54</v>
      </c>
    </row>
    <row r="479" spans="3:6" ht="12">
      <c r="C479" s="1">
        <v>2013</v>
      </c>
      <c r="D479" s="11">
        <f>O207</f>
        <v>0.06941015933906225</v>
      </c>
      <c r="E479" s="11">
        <f>O457</f>
        <v>0.013821351299187457</v>
      </c>
      <c r="F479" s="11">
        <f>SUM(D479:E479)</f>
        <v>0.08323151063824971</v>
      </c>
    </row>
    <row r="480" spans="3:6" ht="12">
      <c r="C480" s="1">
        <v>2014</v>
      </c>
      <c r="D480" s="11">
        <f>P207</f>
        <v>0.06598586489066204</v>
      </c>
      <c r="E480" s="11">
        <f>P457</f>
        <v>0.014058320731851185</v>
      </c>
      <c r="F480" s="11">
        <f>SUM(D480:E480)</f>
        <v>0.08004418562251323</v>
      </c>
    </row>
    <row r="481" spans="3:6" ht="12">
      <c r="C481" s="1">
        <v>2015</v>
      </c>
      <c r="D481" s="11">
        <f>Q207</f>
        <v>0.05660520355171256</v>
      </c>
      <c r="F481" s="11"/>
    </row>
    <row r="482" ht="12">
      <c r="F482" s="11"/>
    </row>
    <row r="483" ht="12">
      <c r="F483" s="11"/>
    </row>
    <row r="484" spans="2:6" ht="12">
      <c r="B484" s="6" t="s">
        <v>0</v>
      </c>
      <c r="D484" s="1" t="s">
        <v>1</v>
      </c>
      <c r="E484" s="1" t="s">
        <v>53</v>
      </c>
      <c r="F484" s="1" t="s">
        <v>54</v>
      </c>
    </row>
    <row r="485" spans="3:6" ht="12">
      <c r="C485" s="1">
        <v>2013</v>
      </c>
      <c r="D485" s="11">
        <f>O208</f>
        <v>0.0513988197652545</v>
      </c>
      <c r="E485" s="11">
        <f>O458</f>
        <v>0.009392767256414277</v>
      </c>
      <c r="F485" s="11">
        <f>SUM(D485:E485)</f>
        <v>0.06079158702166877</v>
      </c>
    </row>
    <row r="486" spans="3:6" ht="12">
      <c r="C486" s="1">
        <v>2014</v>
      </c>
      <c r="D486" s="11">
        <f>P208</f>
        <v>0.04889633256506737</v>
      </c>
      <c r="E486" s="11">
        <f>P458</f>
        <v>0.009643716086574917</v>
      </c>
      <c r="F486" s="11">
        <f>SUM(D486:E486)</f>
        <v>0.058540048651642286</v>
      </c>
    </row>
    <row r="487" spans="3:6" ht="12">
      <c r="C487" s="1">
        <v>2015</v>
      </c>
      <c r="D487" s="11">
        <f>Q208</f>
        <v>0.043358686930878805</v>
      </c>
      <c r="E487" s="11">
        <f>$Q$458</f>
        <v>0.010689795545273452</v>
      </c>
      <c r="F487" s="11">
        <f>$Q$465</f>
        <v>0.05404848247615226</v>
      </c>
    </row>
    <row r="488" ht="12">
      <c r="F488" s="11"/>
    </row>
    <row r="492" ht="12">
      <c r="A492" s="7" t="s">
        <v>66</v>
      </c>
    </row>
    <row r="494" spans="8:17" ht="12"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3:17" ht="1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 ht="12">
      <c r="A496" s="6" t="s">
        <v>13</v>
      </c>
      <c r="C496" s="1" t="s">
        <v>1</v>
      </c>
      <c r="D496" s="1" t="s">
        <v>53</v>
      </c>
      <c r="G496" s="6"/>
      <c r="I496" s="1" t="s">
        <v>63</v>
      </c>
      <c r="J496" s="9"/>
      <c r="K496" s="9"/>
      <c r="L496" s="9"/>
      <c r="M496" s="9"/>
      <c r="N496" s="9"/>
      <c r="O496" s="9"/>
      <c r="P496" s="9"/>
      <c r="Q496" s="9"/>
    </row>
    <row r="497" spans="1:17" ht="12">
      <c r="A497" s="6"/>
      <c r="B497" s="1">
        <v>2011</v>
      </c>
      <c r="C497" s="11">
        <v>0.023586292686298</v>
      </c>
      <c r="D497" s="11">
        <f>C525/C531</f>
        <v>0.004512372437399301</v>
      </c>
      <c r="G497" s="6" t="s">
        <v>13</v>
      </c>
      <c r="H497" s="1">
        <v>2011</v>
      </c>
      <c r="I497" s="11">
        <f>SUM(C497:D497)</f>
        <v>0.0280986651236973</v>
      </c>
      <c r="J497" s="9"/>
      <c r="K497" s="9"/>
      <c r="L497" s="9"/>
      <c r="M497" s="9"/>
      <c r="N497" s="9"/>
      <c r="O497" s="9"/>
      <c r="P497" s="9"/>
      <c r="Q497" s="9"/>
    </row>
    <row r="498" spans="1:17" ht="12">
      <c r="A498" s="6"/>
      <c r="B498" s="1">
        <v>2012</v>
      </c>
      <c r="C498" s="11">
        <v>0.024641957635873787</v>
      </c>
      <c r="D498" s="11">
        <f>C526/C532</f>
        <v>0.004580781514817991</v>
      </c>
      <c r="G498" s="6"/>
      <c r="H498" s="1">
        <v>2012</v>
      </c>
      <c r="I498" s="11">
        <f>SUM(C498:D498)</f>
        <v>0.029222739150691776</v>
      </c>
      <c r="J498" s="9"/>
      <c r="K498" s="9"/>
      <c r="L498" s="9"/>
      <c r="M498" s="9"/>
      <c r="N498" s="9"/>
      <c r="O498" s="9"/>
      <c r="P498" s="9"/>
      <c r="Q498" s="9"/>
    </row>
    <row r="499" spans="1:17" ht="12">
      <c r="A499" s="1"/>
      <c r="B499" s="1">
        <v>2013</v>
      </c>
      <c r="C499" s="11">
        <v>0.026264549465485808</v>
      </c>
      <c r="D499" s="11">
        <f>C527/C533</f>
        <v>0.004815212349381344</v>
      </c>
      <c r="H499" s="1">
        <v>2013</v>
      </c>
      <c r="I499" s="11">
        <f>SUM(C499:D499)</f>
        <v>0.03107976181486715</v>
      </c>
      <c r="J499" s="9"/>
      <c r="K499" s="9"/>
      <c r="L499" s="9"/>
      <c r="M499" s="9"/>
      <c r="N499" s="9"/>
      <c r="O499" s="9"/>
      <c r="P499" s="9"/>
      <c r="Q499" s="9"/>
    </row>
    <row r="500" spans="1:17" ht="12">
      <c r="A500" s="1"/>
      <c r="B500" s="1">
        <v>2014</v>
      </c>
      <c r="C500" s="11">
        <v>0.0222225526467682</v>
      </c>
      <c r="D500" s="11">
        <f>C528/C534</f>
        <v>0.0058503167795141585</v>
      </c>
      <c r="H500" s="1">
        <v>2014</v>
      </c>
      <c r="I500" s="11">
        <f>SUM(C500:D500)</f>
        <v>0.02807286942628236</v>
      </c>
      <c r="J500" s="9"/>
      <c r="K500" s="9"/>
      <c r="L500" s="9"/>
      <c r="M500" s="9"/>
      <c r="N500" s="9"/>
      <c r="O500" s="9"/>
      <c r="P500" s="9"/>
      <c r="Q500" s="9"/>
    </row>
    <row r="501" spans="1:17" ht="12">
      <c r="A501" s="1"/>
      <c r="B501" s="1">
        <v>2015</v>
      </c>
      <c r="C501" s="11">
        <v>0.01884761024195596</v>
      </c>
      <c r="D501" s="11"/>
      <c r="H501" s="1">
        <v>2015</v>
      </c>
      <c r="I501" s="11"/>
      <c r="J501" s="9"/>
      <c r="K501" s="9"/>
      <c r="L501" s="9"/>
      <c r="M501" s="9"/>
      <c r="N501" s="9"/>
      <c r="O501" s="9"/>
      <c r="P501" s="9"/>
      <c r="Q501" s="9"/>
    </row>
    <row r="502" spans="1:17" ht="12">
      <c r="A502" s="1"/>
      <c r="C502" s="11"/>
      <c r="D502" s="24"/>
      <c r="I502" s="11"/>
      <c r="J502" s="9"/>
      <c r="K502" s="9"/>
      <c r="L502" s="9"/>
      <c r="M502" s="9"/>
      <c r="N502" s="9"/>
      <c r="O502" s="9"/>
      <c r="P502" s="9"/>
      <c r="Q502" s="9"/>
    </row>
    <row r="503" spans="1:17" ht="12">
      <c r="A503" s="6" t="s">
        <v>15</v>
      </c>
      <c r="C503" s="11" t="s">
        <v>1</v>
      </c>
      <c r="D503" s="24" t="s">
        <v>53</v>
      </c>
      <c r="G503" s="6" t="s">
        <v>15</v>
      </c>
      <c r="I503" s="1" t="s">
        <v>63</v>
      </c>
      <c r="J503" s="9"/>
      <c r="K503" s="9"/>
      <c r="L503" s="9"/>
      <c r="M503" s="9"/>
      <c r="N503" s="9"/>
      <c r="O503" s="9"/>
      <c r="P503" s="9"/>
      <c r="Q503" s="9"/>
    </row>
    <row r="504" spans="1:9" ht="12">
      <c r="A504" s="6"/>
      <c r="B504" s="1">
        <v>2011</v>
      </c>
      <c r="C504" s="11">
        <v>0.05112309206563735</v>
      </c>
      <c r="D504" s="24">
        <f>D525/D531</f>
        <v>0.03105580937550499</v>
      </c>
      <c r="G504" s="6"/>
      <c r="H504" s="1">
        <v>2011</v>
      </c>
      <c r="I504" s="11">
        <f>SUM(C504:D504)</f>
        <v>0.08217890144114234</v>
      </c>
    </row>
    <row r="505" spans="1:9" ht="12">
      <c r="A505" s="6"/>
      <c r="B505" s="1">
        <v>2012</v>
      </c>
      <c r="C505" s="11">
        <v>0.04937509531521195</v>
      </c>
      <c r="D505" s="24">
        <f>D526/D532</f>
        <v>0.033442022933747755</v>
      </c>
      <c r="G505" s="6"/>
      <c r="H505" s="1">
        <v>2012</v>
      </c>
      <c r="I505" s="11">
        <f>SUM(C505:D505)</f>
        <v>0.08281711824895971</v>
      </c>
    </row>
    <row r="506" spans="1:9" ht="12">
      <c r="A506" s="1"/>
      <c r="B506" s="1">
        <v>2013</v>
      </c>
      <c r="C506" s="11">
        <v>0.04577627216375955</v>
      </c>
      <c r="D506" s="24">
        <f>D527/D533</f>
        <v>0.03567103935418769</v>
      </c>
      <c r="H506" s="1">
        <v>2013</v>
      </c>
      <c r="I506" s="11">
        <f>SUM(C506:D506)</f>
        <v>0.08144731151794724</v>
      </c>
    </row>
    <row r="507" spans="1:9" ht="12">
      <c r="A507" s="1"/>
      <c r="B507" s="1">
        <v>2014</v>
      </c>
      <c r="C507" s="11">
        <v>0.03342734925592769</v>
      </c>
      <c r="D507" s="24">
        <f>D528/D534</f>
        <v>0.03476905986481905</v>
      </c>
      <c r="H507" s="1">
        <v>2014</v>
      </c>
      <c r="I507" s="11">
        <f>SUM(C507:D507)</f>
        <v>0.06819640912074673</v>
      </c>
    </row>
    <row r="508" spans="1:9" ht="12">
      <c r="A508" s="1"/>
      <c r="B508" s="1">
        <v>2015</v>
      </c>
      <c r="C508" s="11">
        <v>0.024833286775397354</v>
      </c>
      <c r="D508" s="24"/>
      <c r="H508" s="1">
        <v>2015</v>
      </c>
      <c r="I508" s="11"/>
    </row>
    <row r="509" spans="1:9" ht="12">
      <c r="A509" s="1"/>
      <c r="C509" s="11"/>
      <c r="D509" s="24"/>
      <c r="I509" s="11"/>
    </row>
    <row r="510" spans="1:9" ht="12">
      <c r="A510" s="6" t="s">
        <v>14</v>
      </c>
      <c r="C510" s="11" t="s">
        <v>1</v>
      </c>
      <c r="D510" s="24" t="s">
        <v>53</v>
      </c>
      <c r="G510" s="6" t="s">
        <v>14</v>
      </c>
      <c r="I510" s="11" t="s">
        <v>54</v>
      </c>
    </row>
    <row r="511" spans="1:9" ht="12">
      <c r="A511" s="6"/>
      <c r="B511" s="1">
        <v>2011</v>
      </c>
      <c r="C511" s="11">
        <v>0.06635561311953418</v>
      </c>
      <c r="D511" s="24">
        <f>E525/E531</f>
        <v>0.016342572054669928</v>
      </c>
      <c r="G511" s="6"/>
      <c r="H511" s="1">
        <v>2011</v>
      </c>
      <c r="I511" s="11">
        <f>SUM(C511:D511)</f>
        <v>0.0826981851742041</v>
      </c>
    </row>
    <row r="512" spans="1:9" ht="12">
      <c r="A512" s="6"/>
      <c r="B512" s="1">
        <v>2012</v>
      </c>
      <c r="C512" s="11">
        <v>0.06944391864657401</v>
      </c>
      <c r="D512" s="24">
        <f>E526/E532</f>
        <v>0.016766395058044375</v>
      </c>
      <c r="G512" s="6"/>
      <c r="H512" s="1">
        <v>2012</v>
      </c>
      <c r="I512" s="11">
        <f>SUM(C512:D512)</f>
        <v>0.08621031370461839</v>
      </c>
    </row>
    <row r="513" spans="1:9" ht="12">
      <c r="A513" s="1"/>
      <c r="B513" s="1">
        <v>2013</v>
      </c>
      <c r="C513" s="11">
        <v>0.06798863699660224</v>
      </c>
      <c r="D513" s="24">
        <f>E527/E533</f>
        <v>0.017213836127666686</v>
      </c>
      <c r="H513" s="1">
        <v>2013</v>
      </c>
      <c r="I513" s="11">
        <f>SUM(C513:D513)</f>
        <v>0.08520247312426893</v>
      </c>
    </row>
    <row r="514" spans="1:9" ht="12">
      <c r="A514" s="1"/>
      <c r="B514" s="1">
        <v>2014</v>
      </c>
      <c r="C514" s="11">
        <v>0.0551750542391628</v>
      </c>
      <c r="D514" s="24">
        <f>E528/E534</f>
        <v>0.01464065575091854</v>
      </c>
      <c r="H514" s="1">
        <v>2014</v>
      </c>
      <c r="I514" s="11">
        <f>SUM(C514:D514)</f>
        <v>0.06981570999008134</v>
      </c>
    </row>
    <row r="515" spans="1:9" ht="12">
      <c r="A515" s="1"/>
      <c r="B515" s="1">
        <v>2015</v>
      </c>
      <c r="C515" s="11">
        <v>0.04284754596524766</v>
      </c>
      <c r="D515" s="24"/>
      <c r="H515" s="1">
        <v>2015</v>
      </c>
      <c r="I515" s="11"/>
    </row>
    <row r="516" spans="1:9" ht="12">
      <c r="A516" s="1"/>
      <c r="C516" s="11"/>
      <c r="D516" s="24"/>
      <c r="I516" s="11"/>
    </row>
    <row r="517" spans="1:5" ht="12">
      <c r="A517" s="1"/>
      <c r="C517" s="11"/>
      <c r="D517" s="24"/>
      <c r="E517" s="11"/>
    </row>
    <row r="518" spans="1:9" ht="12">
      <c r="A518" s="6" t="s">
        <v>0</v>
      </c>
      <c r="C518" s="11" t="s">
        <v>1</v>
      </c>
      <c r="D518" s="24" t="s">
        <v>53</v>
      </c>
      <c r="E518" s="11" t="s">
        <v>54</v>
      </c>
      <c r="G518" s="6" t="s">
        <v>0</v>
      </c>
      <c r="I518" s="11" t="s">
        <v>54</v>
      </c>
    </row>
    <row r="519" spans="1:9" ht="12">
      <c r="A519" s="6"/>
      <c r="B519" s="1">
        <v>2011</v>
      </c>
      <c r="C519" s="11">
        <v>0.040925503668265424</v>
      </c>
      <c r="D519" s="24">
        <f>F525/F531</f>
        <v>0.01125655479414771</v>
      </c>
      <c r="E519" s="11">
        <f>SUM(C519:D519)</f>
        <v>0.05218205846241313</v>
      </c>
      <c r="H519" s="1">
        <v>2011</v>
      </c>
      <c r="I519" s="11">
        <f>SUM(C519:D519)</f>
        <v>0.05218205846241313</v>
      </c>
    </row>
    <row r="520" spans="1:9" ht="12">
      <c r="A520" s="6"/>
      <c r="B520" s="1">
        <v>2012</v>
      </c>
      <c r="C520" s="11">
        <v>0.04236614505752167</v>
      </c>
      <c r="D520" s="24">
        <f>F526/F532</f>
        <v>0.01169796848947326</v>
      </c>
      <c r="E520" s="11">
        <f>SUM(C520:D520)</f>
        <v>0.05406411354699493</v>
      </c>
      <c r="H520" s="1">
        <v>2012</v>
      </c>
      <c r="I520" s="11">
        <f>SUM(C520:D520)</f>
        <v>0.05406411354699493</v>
      </c>
    </row>
    <row r="521" spans="1:9" ht="12">
      <c r="A521" s="1"/>
      <c r="B521" s="1">
        <v>2013</v>
      </c>
      <c r="C521" s="11">
        <v>0.04239026823445857</v>
      </c>
      <c r="D521" s="24">
        <f>F527/F533</f>
        <v>0.012222637685237361</v>
      </c>
      <c r="E521" s="11">
        <f>SUM(C521:D521)</f>
        <v>0.054612905919695934</v>
      </c>
      <c r="H521" s="1">
        <v>2013</v>
      </c>
      <c r="I521" s="11">
        <f>SUM(C521:D521)</f>
        <v>0.054612905919695934</v>
      </c>
    </row>
    <row r="522" spans="1:9" ht="12">
      <c r="A522" s="1"/>
      <c r="B522" s="1">
        <v>2014</v>
      </c>
      <c r="C522" s="11">
        <v>0.03450206822227975</v>
      </c>
      <c r="D522" s="24">
        <f>F528/F534</f>
        <v>0.011838789601305912</v>
      </c>
      <c r="E522" s="11">
        <f>SUM(C522:D522)</f>
        <v>0.04634085782358566</v>
      </c>
      <c r="H522" s="1">
        <v>2014</v>
      </c>
      <c r="I522" s="11">
        <f>SUM(C522:D522)</f>
        <v>0.04634085782358566</v>
      </c>
    </row>
    <row r="523" spans="1:9" ht="12">
      <c r="A523" s="1"/>
      <c r="B523" s="1">
        <v>2015</v>
      </c>
      <c r="C523" s="11">
        <v>0.027547725092555687</v>
      </c>
      <c r="D523" s="24">
        <f>F529/F535</f>
        <v>0.012678954889804554</v>
      </c>
      <c r="E523" s="11">
        <f>SUM(C523:D523)</f>
        <v>0.04022667998236024</v>
      </c>
      <c r="H523" s="1">
        <v>2015</v>
      </c>
      <c r="I523" s="11">
        <f>SUM(C523:D523)</f>
        <v>0.04022667998236024</v>
      </c>
    </row>
    <row r="524" spans="1:5" ht="12">
      <c r="A524" s="1"/>
      <c r="E524" s="11"/>
    </row>
    <row r="525" spans="1:6" ht="12">
      <c r="A525" s="1" t="s">
        <v>61</v>
      </c>
      <c r="B525" s="1">
        <v>2011</v>
      </c>
      <c r="C525" s="1">
        <v>3330</v>
      </c>
      <c r="D525" s="1">
        <v>4228</v>
      </c>
      <c r="E525" s="1">
        <v>7331</v>
      </c>
      <c r="F525" s="1">
        <v>14889</v>
      </c>
    </row>
    <row r="526" spans="1:6" ht="12">
      <c r="A526" s="1"/>
      <c r="B526" s="1">
        <v>2012</v>
      </c>
      <c r="C526" s="1">
        <v>3392</v>
      </c>
      <c r="D526" s="1">
        <v>4605</v>
      </c>
      <c r="E526" s="1">
        <v>7529</v>
      </c>
      <c r="F526" s="1">
        <v>15526</v>
      </c>
    </row>
    <row r="527" spans="1:6" ht="12">
      <c r="A527" s="1"/>
      <c r="B527" s="1">
        <v>2013</v>
      </c>
      <c r="C527" s="1">
        <v>3571</v>
      </c>
      <c r="D527" s="1">
        <v>4949</v>
      </c>
      <c r="E527" s="1">
        <v>7726</v>
      </c>
      <c r="F527" s="1">
        <v>16246</v>
      </c>
    </row>
    <row r="528" spans="1:6" ht="12">
      <c r="A528" s="1"/>
      <c r="B528" s="1">
        <v>2014</v>
      </c>
      <c r="C528" s="1">
        <v>4328</v>
      </c>
      <c r="D528" s="1">
        <v>4820</v>
      </c>
      <c r="E528" s="1">
        <v>6539</v>
      </c>
      <c r="F528" s="1">
        <v>15687</v>
      </c>
    </row>
    <row r="529" spans="1:6" ht="12">
      <c r="A529" s="1"/>
      <c r="B529" s="1">
        <v>2015</v>
      </c>
      <c r="F529" s="48">
        <v>16733</v>
      </c>
    </row>
    <row r="530" spans="1:9" ht="12">
      <c r="A530" s="1"/>
      <c r="I530" s="48">
        <v>16733</v>
      </c>
    </row>
    <row r="531" spans="1:6" ht="12">
      <c r="A531" s="1" t="s">
        <v>62</v>
      </c>
      <c r="B531" s="1">
        <v>2011</v>
      </c>
      <c r="C531" s="1">
        <v>737971</v>
      </c>
      <c r="D531" s="1">
        <v>136142</v>
      </c>
      <c r="E531" s="1">
        <v>448583</v>
      </c>
      <c r="F531" s="1">
        <v>1322696</v>
      </c>
    </row>
    <row r="532" spans="1:6" ht="12">
      <c r="A532" s="1"/>
      <c r="B532" s="1">
        <v>2012</v>
      </c>
      <c r="C532" s="1">
        <v>740485</v>
      </c>
      <c r="D532" s="1">
        <v>137701</v>
      </c>
      <c r="E532" s="1">
        <v>449053</v>
      </c>
      <c r="F532" s="1">
        <v>1327239</v>
      </c>
    </row>
    <row r="533" spans="1:6" ht="12">
      <c r="A533" s="1"/>
      <c r="B533" s="1">
        <v>2013</v>
      </c>
      <c r="C533" s="1">
        <v>741608</v>
      </c>
      <c r="D533" s="1">
        <v>138740</v>
      </c>
      <c r="E533" s="1">
        <v>448825</v>
      </c>
      <c r="F533" s="1">
        <v>1329173</v>
      </c>
    </row>
    <row r="534" spans="1:6" ht="12">
      <c r="A534" s="1"/>
      <c r="B534" s="1">
        <v>2014</v>
      </c>
      <c r="C534" s="1">
        <v>739789</v>
      </c>
      <c r="D534" s="1">
        <v>138629</v>
      </c>
      <c r="E534" s="1">
        <v>446633</v>
      </c>
      <c r="F534" s="1">
        <v>1325051</v>
      </c>
    </row>
    <row r="535" spans="1:6" ht="12">
      <c r="A535" s="1"/>
      <c r="B535" s="1">
        <v>2015</v>
      </c>
      <c r="C535" s="1">
        <v>736539</v>
      </c>
      <c r="D535" s="1">
        <v>139611</v>
      </c>
      <c r="E535" s="1">
        <v>443596</v>
      </c>
      <c r="F535" s="1">
        <v>1319746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/>
  <dimension ref="A1:T535"/>
  <sheetViews>
    <sheetView workbookViewId="0" topLeftCell="A493">
      <selection activeCell="C529" sqref="C529"/>
    </sheetView>
  </sheetViews>
  <sheetFormatPr defaultColWidth="9.140625" defaultRowHeight="12"/>
  <cols>
    <col min="1" max="1" width="9.140625" style="7" customWidth="1"/>
    <col min="2" max="2" width="28.28125" style="1" customWidth="1"/>
    <col min="3" max="17" width="11.7109375" style="1" customWidth="1"/>
    <col min="18" max="16384" width="9.140625" style="1" customWidth="1"/>
  </cols>
  <sheetData>
    <row r="1" ht="12">
      <c r="A1" s="7" t="s">
        <v>26</v>
      </c>
    </row>
    <row r="2" spans="1:18" s="7" customFormat="1" ht="12">
      <c r="A2" s="13" t="s">
        <v>33</v>
      </c>
      <c r="B2" s="44"/>
      <c r="C2" s="29">
        <v>2001</v>
      </c>
      <c r="D2" s="15">
        <v>2002</v>
      </c>
      <c r="E2" s="14">
        <v>2003</v>
      </c>
      <c r="F2" s="14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6">
        <v>2014</v>
      </c>
      <c r="Q2" s="16">
        <v>2015</v>
      </c>
      <c r="R2" s="30"/>
    </row>
    <row r="3" spans="1:18" ht="12">
      <c r="A3" s="8" t="s">
        <v>13</v>
      </c>
      <c r="B3" s="38" t="s">
        <v>1</v>
      </c>
      <c r="C3" s="31">
        <v>22098</v>
      </c>
      <c r="D3" s="2">
        <v>26300</v>
      </c>
      <c r="E3" s="10">
        <v>29159</v>
      </c>
      <c r="F3" s="10">
        <v>26022</v>
      </c>
      <c r="G3" s="10">
        <v>23821</v>
      </c>
      <c r="H3" s="10">
        <v>20575</v>
      </c>
      <c r="I3" s="10">
        <v>16927</v>
      </c>
      <c r="J3" s="10">
        <v>16528</v>
      </c>
      <c r="K3" s="10">
        <v>19866</v>
      </c>
      <c r="L3" s="10">
        <v>18028</v>
      </c>
      <c r="M3" s="10">
        <v>17406</v>
      </c>
      <c r="N3" s="10">
        <v>18247</v>
      </c>
      <c r="O3" s="10">
        <v>19478</v>
      </c>
      <c r="P3" s="18">
        <v>16440</v>
      </c>
      <c r="Q3" s="18">
        <v>13882</v>
      </c>
      <c r="R3" s="32"/>
    </row>
    <row r="4" spans="1:18" ht="12">
      <c r="A4" s="8"/>
      <c r="B4" s="38" t="s">
        <v>2</v>
      </c>
      <c r="C4" s="31">
        <v>1225</v>
      </c>
      <c r="D4" s="2">
        <v>1408</v>
      </c>
      <c r="E4" s="10">
        <v>1566</v>
      </c>
      <c r="F4" s="10">
        <v>1405</v>
      </c>
      <c r="G4" s="10">
        <v>1434</v>
      </c>
      <c r="H4" s="10">
        <v>1227</v>
      </c>
      <c r="I4" s="10">
        <v>980</v>
      </c>
      <c r="J4" s="10">
        <v>924</v>
      </c>
      <c r="K4" s="10">
        <v>1284</v>
      </c>
      <c r="L4" s="10">
        <v>1283</v>
      </c>
      <c r="M4" s="10">
        <v>1286</v>
      </c>
      <c r="N4" s="10">
        <v>1362</v>
      </c>
      <c r="O4" s="10">
        <v>1693</v>
      </c>
      <c r="P4" s="18">
        <v>1474</v>
      </c>
      <c r="Q4" s="18">
        <v>1313</v>
      </c>
      <c r="R4" s="32"/>
    </row>
    <row r="5" spans="1:18" ht="12">
      <c r="A5" s="8"/>
      <c r="B5" s="38" t="s">
        <v>3</v>
      </c>
      <c r="C5" s="31">
        <v>0</v>
      </c>
      <c r="D5" s="2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8">
        <v>0</v>
      </c>
      <c r="Q5" s="18">
        <v>0</v>
      </c>
      <c r="R5" s="32"/>
    </row>
    <row r="6" spans="1:18" ht="12">
      <c r="A6" s="8"/>
      <c r="B6" s="38" t="s">
        <v>4</v>
      </c>
      <c r="C6" s="31">
        <v>4156</v>
      </c>
      <c r="D6" s="2">
        <v>4719</v>
      </c>
      <c r="E6" s="10">
        <v>4894</v>
      </c>
      <c r="F6" s="10">
        <v>5121</v>
      </c>
      <c r="G6" s="10">
        <v>5092</v>
      </c>
      <c r="H6" s="10">
        <v>4664</v>
      </c>
      <c r="I6" s="10">
        <v>4195</v>
      </c>
      <c r="J6" s="10">
        <v>3590</v>
      </c>
      <c r="K6" s="10">
        <v>3845</v>
      </c>
      <c r="L6" s="10">
        <v>3493</v>
      </c>
      <c r="M6" s="10">
        <v>3589</v>
      </c>
      <c r="N6" s="10">
        <v>3813</v>
      </c>
      <c r="O6" s="10">
        <v>3847</v>
      </c>
      <c r="P6" s="18">
        <v>3337</v>
      </c>
      <c r="Q6" s="18">
        <v>2749</v>
      </c>
      <c r="R6" s="32"/>
    </row>
    <row r="7" spans="1:18" ht="12">
      <c r="A7" s="8"/>
      <c r="B7" s="38" t="s">
        <v>5</v>
      </c>
      <c r="C7" s="31">
        <v>12367</v>
      </c>
      <c r="D7" s="2">
        <v>9791</v>
      </c>
      <c r="E7" s="10">
        <v>9162</v>
      </c>
      <c r="F7" s="10">
        <v>8412</v>
      </c>
      <c r="G7" s="10">
        <v>8638</v>
      </c>
      <c r="H7" s="10">
        <v>10312</v>
      </c>
      <c r="I7" s="10">
        <v>9930</v>
      </c>
      <c r="J7" s="10">
        <v>11537</v>
      </c>
      <c r="K7" s="10">
        <v>10224</v>
      </c>
      <c r="L7" s="10">
        <v>9935</v>
      </c>
      <c r="M7" s="10">
        <v>6467</v>
      </c>
      <c r="N7" s="10">
        <v>8904</v>
      </c>
      <c r="O7" s="10">
        <v>7768</v>
      </c>
      <c r="P7" s="18">
        <v>5290</v>
      </c>
      <c r="Q7" s="18">
        <v>5064</v>
      </c>
      <c r="R7" s="32"/>
    </row>
    <row r="8" spans="1:18" ht="12">
      <c r="A8" s="8"/>
      <c r="B8" s="38" t="s">
        <v>6</v>
      </c>
      <c r="C8" s="31">
        <v>0</v>
      </c>
      <c r="D8" s="2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8">
        <v>0</v>
      </c>
      <c r="Q8" s="18">
        <v>0</v>
      </c>
      <c r="R8" s="32"/>
    </row>
    <row r="9" spans="1:18" ht="12">
      <c r="A9" s="8"/>
      <c r="B9" s="38" t="s">
        <v>7</v>
      </c>
      <c r="C9" s="31">
        <v>0</v>
      </c>
      <c r="D9" s="2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8">
        <v>0</v>
      </c>
      <c r="Q9" s="18">
        <v>0</v>
      </c>
      <c r="R9" s="32"/>
    </row>
    <row r="10" spans="1:18" ht="12">
      <c r="A10" s="8"/>
      <c r="B10" s="38" t="s">
        <v>8</v>
      </c>
      <c r="C10" s="31">
        <v>835</v>
      </c>
      <c r="D10" s="2">
        <v>358</v>
      </c>
      <c r="E10" s="10">
        <v>387</v>
      </c>
      <c r="F10" s="10">
        <v>342</v>
      </c>
      <c r="G10" s="10">
        <v>348</v>
      </c>
      <c r="H10" s="10">
        <v>323</v>
      </c>
      <c r="I10" s="10">
        <v>344</v>
      </c>
      <c r="J10" s="10">
        <v>371</v>
      </c>
      <c r="K10" s="10">
        <v>322</v>
      </c>
      <c r="L10" s="10">
        <v>351</v>
      </c>
      <c r="M10" s="10">
        <v>331</v>
      </c>
      <c r="N10" s="10">
        <v>359</v>
      </c>
      <c r="O10" s="10">
        <v>347</v>
      </c>
      <c r="P10" s="18">
        <v>325</v>
      </c>
      <c r="Q10" s="18">
        <v>282</v>
      </c>
      <c r="R10" s="32"/>
    </row>
    <row r="11" spans="1:18" ht="12">
      <c r="A11" s="8"/>
      <c r="B11" s="38" t="s">
        <v>9</v>
      </c>
      <c r="C11" s="31">
        <v>380</v>
      </c>
      <c r="D11" s="2">
        <v>321</v>
      </c>
      <c r="E11" s="10">
        <v>363</v>
      </c>
      <c r="F11" s="10">
        <v>425</v>
      </c>
      <c r="G11" s="10">
        <v>475</v>
      </c>
      <c r="H11" s="10">
        <v>498</v>
      </c>
      <c r="I11" s="10">
        <v>462</v>
      </c>
      <c r="J11" s="10">
        <v>529</v>
      </c>
      <c r="K11" s="10">
        <v>622</v>
      </c>
      <c r="L11" s="10">
        <v>571</v>
      </c>
      <c r="M11" s="10">
        <v>509</v>
      </c>
      <c r="N11" s="10">
        <v>509</v>
      </c>
      <c r="O11" s="10">
        <v>529</v>
      </c>
      <c r="P11" s="18">
        <v>509</v>
      </c>
      <c r="Q11" s="18">
        <v>422</v>
      </c>
      <c r="R11" s="32"/>
    </row>
    <row r="12" spans="1:18" ht="12">
      <c r="A12" s="8"/>
      <c r="B12" s="38" t="s">
        <v>10</v>
      </c>
      <c r="C12" s="31">
        <v>0</v>
      </c>
      <c r="D12" s="2">
        <v>329</v>
      </c>
      <c r="E12" s="10">
        <v>282</v>
      </c>
      <c r="F12" s="10">
        <v>225</v>
      </c>
      <c r="G12" s="10">
        <v>220</v>
      </c>
      <c r="H12" s="10">
        <v>203</v>
      </c>
      <c r="I12" s="10">
        <v>192</v>
      </c>
      <c r="J12" s="10">
        <v>205</v>
      </c>
      <c r="K12" s="10">
        <v>200</v>
      </c>
      <c r="L12" s="10">
        <v>164</v>
      </c>
      <c r="M12" s="10">
        <v>122</v>
      </c>
      <c r="N12" s="10">
        <v>57</v>
      </c>
      <c r="O12" s="10">
        <v>74</v>
      </c>
      <c r="P12" s="18">
        <v>76</v>
      </c>
      <c r="Q12" s="18">
        <v>43</v>
      </c>
      <c r="R12" s="32"/>
    </row>
    <row r="13" spans="1:18" ht="12">
      <c r="A13" s="8"/>
      <c r="B13" s="38" t="s">
        <v>11</v>
      </c>
      <c r="C13" s="31">
        <v>0</v>
      </c>
      <c r="D13" s="2">
        <v>72</v>
      </c>
      <c r="E13" s="10">
        <v>94</v>
      </c>
      <c r="F13" s="10">
        <v>81</v>
      </c>
      <c r="G13" s="10">
        <v>79</v>
      </c>
      <c r="H13" s="10">
        <v>75</v>
      </c>
      <c r="I13" s="10">
        <v>58</v>
      </c>
      <c r="J13" s="10">
        <v>90</v>
      </c>
      <c r="K13" s="10">
        <v>124</v>
      </c>
      <c r="L13" s="10">
        <v>62</v>
      </c>
      <c r="M13" s="10">
        <v>53</v>
      </c>
      <c r="N13" s="10">
        <v>57</v>
      </c>
      <c r="O13" s="10">
        <v>79</v>
      </c>
      <c r="P13" s="18">
        <v>87</v>
      </c>
      <c r="Q13" s="18">
        <v>73</v>
      </c>
      <c r="R13" s="32"/>
    </row>
    <row r="14" spans="1:18" s="7" customFormat="1" ht="12.75">
      <c r="A14" s="4"/>
      <c r="B14" s="39" t="s">
        <v>12</v>
      </c>
      <c r="C14" s="33">
        <v>41061</v>
      </c>
      <c r="D14" s="5">
        <v>43298</v>
      </c>
      <c r="E14" s="15">
        <v>45907</v>
      </c>
      <c r="F14" s="15">
        <v>42033</v>
      </c>
      <c r="G14" s="15">
        <v>40107</v>
      </c>
      <c r="H14" s="15">
        <v>37877</v>
      </c>
      <c r="I14" s="15">
        <v>33088</v>
      </c>
      <c r="J14" s="15">
        <v>33774</v>
      </c>
      <c r="K14" s="15">
        <v>36487</v>
      </c>
      <c r="L14" s="15">
        <v>33887</v>
      </c>
      <c r="M14" s="15">
        <v>29763</v>
      </c>
      <c r="N14" s="15">
        <v>33308</v>
      </c>
      <c r="O14" s="15">
        <v>33815</v>
      </c>
      <c r="P14" s="17">
        <v>27538</v>
      </c>
      <c r="Q14" s="17">
        <v>23828</v>
      </c>
      <c r="R14" s="34"/>
    </row>
    <row r="15" spans="1:18" ht="12">
      <c r="A15" s="8" t="s">
        <v>14</v>
      </c>
      <c r="B15" s="38" t="s">
        <v>1</v>
      </c>
      <c r="C15" s="31">
        <v>32732</v>
      </c>
      <c r="D15" s="10">
        <v>35233</v>
      </c>
      <c r="E15" s="10">
        <v>38186</v>
      </c>
      <c r="F15" s="10">
        <v>36643</v>
      </c>
      <c r="G15" s="10">
        <v>35168</v>
      </c>
      <c r="H15" s="10">
        <v>34543</v>
      </c>
      <c r="I15" s="10">
        <v>32803</v>
      </c>
      <c r="J15" s="10">
        <v>31164</v>
      </c>
      <c r="K15" s="10">
        <v>32587</v>
      </c>
      <c r="L15" s="10">
        <v>29877</v>
      </c>
      <c r="M15" s="10">
        <v>29766</v>
      </c>
      <c r="N15" s="10">
        <v>31184</v>
      </c>
      <c r="O15" s="10">
        <v>30515</v>
      </c>
      <c r="P15" s="18">
        <v>24643</v>
      </c>
      <c r="Q15" s="18">
        <v>19007</v>
      </c>
      <c r="R15" s="32"/>
    </row>
    <row r="16" spans="1:18" ht="12">
      <c r="A16" s="8"/>
      <c r="B16" s="38" t="s">
        <v>2</v>
      </c>
      <c r="C16" s="31">
        <v>1312</v>
      </c>
      <c r="D16" s="10">
        <v>1312</v>
      </c>
      <c r="E16" s="10">
        <v>1342</v>
      </c>
      <c r="F16" s="10">
        <v>1463</v>
      </c>
      <c r="G16" s="10">
        <v>1470</v>
      </c>
      <c r="H16" s="10">
        <v>1259</v>
      </c>
      <c r="I16" s="10">
        <v>1154</v>
      </c>
      <c r="J16" s="10">
        <v>1249</v>
      </c>
      <c r="K16" s="10">
        <v>1245</v>
      </c>
      <c r="L16" s="10">
        <v>1360</v>
      </c>
      <c r="M16" s="10">
        <v>1426</v>
      </c>
      <c r="N16" s="10">
        <v>1522</v>
      </c>
      <c r="O16" s="10">
        <v>1684</v>
      </c>
      <c r="P16" s="18">
        <v>1354</v>
      </c>
      <c r="Q16" s="18">
        <v>1071</v>
      </c>
      <c r="R16" s="32"/>
    </row>
    <row r="17" spans="1:18" ht="12">
      <c r="A17" s="8"/>
      <c r="B17" s="38" t="s">
        <v>3</v>
      </c>
      <c r="C17" s="31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8">
        <v>0</v>
      </c>
      <c r="Q17" s="18">
        <v>0</v>
      </c>
      <c r="R17" s="32"/>
    </row>
    <row r="18" spans="1:18" ht="12">
      <c r="A18" s="8"/>
      <c r="B18" s="38" t="s">
        <v>4</v>
      </c>
      <c r="C18" s="31">
        <v>3629</v>
      </c>
      <c r="D18" s="10">
        <v>3862</v>
      </c>
      <c r="E18" s="10">
        <v>3706</v>
      </c>
      <c r="F18" s="10">
        <v>4201</v>
      </c>
      <c r="G18" s="10">
        <v>4831</v>
      </c>
      <c r="H18" s="10">
        <v>5004</v>
      </c>
      <c r="I18" s="10">
        <v>5058</v>
      </c>
      <c r="J18" s="10">
        <v>4907</v>
      </c>
      <c r="K18" s="10">
        <v>5069</v>
      </c>
      <c r="L18" s="10">
        <v>4475</v>
      </c>
      <c r="M18" s="10">
        <v>4702</v>
      </c>
      <c r="N18" s="10">
        <v>4905</v>
      </c>
      <c r="O18" s="10">
        <v>4692</v>
      </c>
      <c r="P18" s="18">
        <v>4069</v>
      </c>
      <c r="Q18" s="18">
        <v>3054</v>
      </c>
      <c r="R18" s="32"/>
    </row>
    <row r="19" spans="1:18" ht="12">
      <c r="A19" s="8"/>
      <c r="B19" s="38" t="s">
        <v>5</v>
      </c>
      <c r="C19" s="31">
        <v>4582</v>
      </c>
      <c r="D19" s="10">
        <v>4013</v>
      </c>
      <c r="E19" s="10">
        <v>3602</v>
      </c>
      <c r="F19" s="10">
        <v>4165</v>
      </c>
      <c r="G19" s="10">
        <v>4667</v>
      </c>
      <c r="H19" s="10">
        <v>5214</v>
      </c>
      <c r="I19" s="10">
        <v>6188</v>
      </c>
      <c r="J19" s="10">
        <v>6490</v>
      </c>
      <c r="K19" s="10">
        <v>5956</v>
      </c>
      <c r="L19" s="10">
        <v>6406</v>
      </c>
      <c r="M19" s="10">
        <v>4326</v>
      </c>
      <c r="N19" s="10">
        <v>5567</v>
      </c>
      <c r="O19" s="10">
        <v>4537</v>
      </c>
      <c r="P19" s="18">
        <v>3138</v>
      </c>
      <c r="Q19" s="18">
        <v>2797</v>
      </c>
      <c r="R19" s="32"/>
    </row>
    <row r="20" spans="1:18" ht="12">
      <c r="A20" s="8"/>
      <c r="B20" s="38" t="s">
        <v>6</v>
      </c>
      <c r="C20" s="31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8">
        <v>0</v>
      </c>
      <c r="Q20" s="18">
        <v>0</v>
      </c>
      <c r="R20" s="32"/>
    </row>
    <row r="21" spans="1:18" ht="12">
      <c r="A21" s="8"/>
      <c r="B21" s="38" t="s">
        <v>7</v>
      </c>
      <c r="C21" s="31">
        <v>3</v>
      </c>
      <c r="D21" s="10">
        <v>0</v>
      </c>
      <c r="E21" s="10">
        <v>0</v>
      </c>
      <c r="F21" s="10">
        <v>0</v>
      </c>
      <c r="G21" s="10">
        <v>18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8">
        <v>0</v>
      </c>
      <c r="Q21" s="18">
        <v>0</v>
      </c>
      <c r="R21" s="32"/>
    </row>
    <row r="22" spans="1:18" ht="12">
      <c r="A22" s="8"/>
      <c r="B22" s="38" t="s">
        <v>8</v>
      </c>
      <c r="C22" s="31">
        <v>153</v>
      </c>
      <c r="D22" s="10">
        <v>69</v>
      </c>
      <c r="E22" s="10">
        <v>0</v>
      </c>
      <c r="F22" s="10">
        <v>58</v>
      </c>
      <c r="G22" s="10">
        <v>73</v>
      </c>
      <c r="H22" s="10">
        <v>58</v>
      </c>
      <c r="I22" s="10">
        <v>58</v>
      </c>
      <c r="J22" s="10">
        <v>57</v>
      </c>
      <c r="K22" s="10">
        <v>73</v>
      </c>
      <c r="L22" s="10">
        <v>59</v>
      </c>
      <c r="M22" s="10">
        <v>71</v>
      </c>
      <c r="N22" s="10">
        <v>84</v>
      </c>
      <c r="O22" s="10">
        <v>62</v>
      </c>
      <c r="P22" s="18">
        <v>38</v>
      </c>
      <c r="Q22" s="18">
        <v>44</v>
      </c>
      <c r="R22" s="32"/>
    </row>
    <row r="23" spans="1:18" ht="12">
      <c r="A23" s="8"/>
      <c r="B23" s="38" t="s">
        <v>9</v>
      </c>
      <c r="C23" s="31">
        <v>82</v>
      </c>
      <c r="D23" s="10">
        <v>62</v>
      </c>
      <c r="E23" s="10">
        <v>93</v>
      </c>
      <c r="F23" s="10">
        <v>91</v>
      </c>
      <c r="G23" s="10">
        <v>93</v>
      </c>
      <c r="H23" s="10">
        <v>90</v>
      </c>
      <c r="I23" s="10">
        <v>111</v>
      </c>
      <c r="J23" s="10">
        <v>97</v>
      </c>
      <c r="K23" s="10">
        <v>128</v>
      </c>
      <c r="L23" s="10">
        <v>125</v>
      </c>
      <c r="M23" s="10">
        <v>134</v>
      </c>
      <c r="N23" s="10">
        <v>127</v>
      </c>
      <c r="O23" s="10">
        <v>108</v>
      </c>
      <c r="P23" s="18">
        <v>87</v>
      </c>
      <c r="Q23" s="18">
        <v>63</v>
      </c>
      <c r="R23" s="32"/>
    </row>
    <row r="24" spans="1:18" ht="12">
      <c r="A24" s="8"/>
      <c r="B24" s="38" t="s">
        <v>10</v>
      </c>
      <c r="C24" s="31">
        <v>0</v>
      </c>
      <c r="D24" s="10">
        <v>65</v>
      </c>
      <c r="E24" s="10">
        <v>50</v>
      </c>
      <c r="F24" s="10">
        <v>45</v>
      </c>
      <c r="G24" s="10">
        <v>48</v>
      </c>
      <c r="H24" s="10">
        <v>42</v>
      </c>
      <c r="I24" s="10">
        <v>38</v>
      </c>
      <c r="J24" s="10">
        <v>42</v>
      </c>
      <c r="K24" s="10">
        <v>52</v>
      </c>
      <c r="L24" s="10">
        <v>35</v>
      </c>
      <c r="M24" s="10">
        <v>20</v>
      </c>
      <c r="N24" s="10">
        <v>6</v>
      </c>
      <c r="O24" s="10">
        <v>13</v>
      </c>
      <c r="P24" s="18">
        <v>10</v>
      </c>
      <c r="Q24" s="18">
        <v>6</v>
      </c>
      <c r="R24" s="32"/>
    </row>
    <row r="25" spans="1:18" ht="12">
      <c r="A25" s="8"/>
      <c r="B25" s="38" t="s">
        <v>11</v>
      </c>
      <c r="C25" s="31">
        <v>0</v>
      </c>
      <c r="D25" s="10">
        <v>20</v>
      </c>
      <c r="E25" s="10">
        <v>26</v>
      </c>
      <c r="F25" s="10">
        <v>25</v>
      </c>
      <c r="G25" s="10">
        <v>22</v>
      </c>
      <c r="H25" s="10">
        <v>25</v>
      </c>
      <c r="I25" s="10">
        <v>27</v>
      </c>
      <c r="J25" s="10">
        <v>25</v>
      </c>
      <c r="K25" s="10">
        <v>59</v>
      </c>
      <c r="L25" s="10">
        <v>25</v>
      </c>
      <c r="M25" s="10">
        <v>18</v>
      </c>
      <c r="N25" s="10">
        <v>19</v>
      </c>
      <c r="O25" s="10">
        <v>21</v>
      </c>
      <c r="P25" s="18">
        <v>20</v>
      </c>
      <c r="Q25" s="18">
        <v>21</v>
      </c>
      <c r="R25" s="32"/>
    </row>
    <row r="26" spans="1:18" s="7" customFormat="1" ht="12.75">
      <c r="A26" s="4"/>
      <c r="B26" s="39" t="s">
        <v>12</v>
      </c>
      <c r="C26" s="33">
        <v>42493</v>
      </c>
      <c r="D26" s="15">
        <v>44636</v>
      </c>
      <c r="E26" s="15">
        <v>47005</v>
      </c>
      <c r="F26" s="15">
        <v>46691</v>
      </c>
      <c r="G26" s="15">
        <v>46390</v>
      </c>
      <c r="H26" s="15">
        <v>46235</v>
      </c>
      <c r="I26" s="15">
        <v>45437</v>
      </c>
      <c r="J26" s="15">
        <v>44031</v>
      </c>
      <c r="K26" s="15">
        <v>45169</v>
      </c>
      <c r="L26" s="15">
        <v>42362</v>
      </c>
      <c r="M26" s="15">
        <v>40463</v>
      </c>
      <c r="N26" s="15">
        <v>43414</v>
      </c>
      <c r="O26" s="15">
        <v>41632</v>
      </c>
      <c r="P26" s="17">
        <v>33359</v>
      </c>
      <c r="Q26" s="17">
        <v>26063</v>
      </c>
      <c r="R26" s="34"/>
    </row>
    <row r="27" spans="1:18" ht="12">
      <c r="A27" s="8" t="s">
        <v>15</v>
      </c>
      <c r="B27" s="38" t="s">
        <v>1</v>
      </c>
      <c r="C27" s="31">
        <v>7871</v>
      </c>
      <c r="D27" s="10">
        <v>9101</v>
      </c>
      <c r="E27" s="10">
        <v>9669</v>
      </c>
      <c r="F27" s="10">
        <v>9114</v>
      </c>
      <c r="G27" s="10">
        <v>8734</v>
      </c>
      <c r="H27" s="10">
        <v>8327</v>
      </c>
      <c r="I27" s="10">
        <v>7626</v>
      </c>
      <c r="J27" s="10">
        <v>7344</v>
      </c>
      <c r="K27" s="10">
        <v>7495</v>
      </c>
      <c r="L27" s="10">
        <v>7417</v>
      </c>
      <c r="M27" s="10">
        <v>6960</v>
      </c>
      <c r="N27" s="10">
        <v>6799</v>
      </c>
      <c r="O27" s="10">
        <v>6351</v>
      </c>
      <c r="P27" s="18">
        <v>4634</v>
      </c>
      <c r="Q27" s="18">
        <v>3467</v>
      </c>
      <c r="R27" s="32"/>
    </row>
    <row r="28" spans="1:18" ht="12">
      <c r="A28" s="8"/>
      <c r="B28" s="38" t="s">
        <v>2</v>
      </c>
      <c r="C28" s="31">
        <v>381</v>
      </c>
      <c r="D28" s="10">
        <v>451</v>
      </c>
      <c r="E28" s="10">
        <v>515</v>
      </c>
      <c r="F28" s="10">
        <v>559</v>
      </c>
      <c r="G28" s="10">
        <v>515</v>
      </c>
      <c r="H28" s="10">
        <v>463</v>
      </c>
      <c r="I28" s="10">
        <v>427</v>
      </c>
      <c r="J28" s="10">
        <v>385</v>
      </c>
      <c r="K28" s="10">
        <v>423</v>
      </c>
      <c r="L28" s="10">
        <v>437</v>
      </c>
      <c r="M28" s="10">
        <v>375</v>
      </c>
      <c r="N28" s="10">
        <v>442</v>
      </c>
      <c r="O28" s="10">
        <v>462</v>
      </c>
      <c r="P28" s="18">
        <v>396</v>
      </c>
      <c r="Q28" s="18">
        <v>335</v>
      </c>
      <c r="R28" s="32"/>
    </row>
    <row r="29" spans="1:18" ht="12">
      <c r="A29" s="8"/>
      <c r="B29" s="38" t="s">
        <v>3</v>
      </c>
      <c r="C29" s="31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8">
        <v>0</v>
      </c>
      <c r="Q29" s="18">
        <v>0</v>
      </c>
      <c r="R29" s="32"/>
    </row>
    <row r="30" spans="1:18" ht="12">
      <c r="A30" s="8"/>
      <c r="B30" s="38" t="s">
        <v>4</v>
      </c>
      <c r="C30" s="31">
        <v>438</v>
      </c>
      <c r="D30" s="10">
        <v>515</v>
      </c>
      <c r="E30" s="10">
        <v>486</v>
      </c>
      <c r="F30" s="10">
        <v>596</v>
      </c>
      <c r="G30" s="10">
        <v>651</v>
      </c>
      <c r="H30" s="10">
        <v>630</v>
      </c>
      <c r="I30" s="10">
        <v>684</v>
      </c>
      <c r="J30" s="10">
        <v>529</v>
      </c>
      <c r="K30" s="10">
        <v>503</v>
      </c>
      <c r="L30" s="10">
        <v>511</v>
      </c>
      <c r="M30" s="10">
        <v>502</v>
      </c>
      <c r="N30" s="10">
        <v>551</v>
      </c>
      <c r="O30" s="10">
        <v>594</v>
      </c>
      <c r="P30" s="18">
        <v>511</v>
      </c>
      <c r="Q30" s="18">
        <v>339</v>
      </c>
      <c r="R30" s="32"/>
    </row>
    <row r="31" spans="1:18" ht="12">
      <c r="A31" s="8"/>
      <c r="B31" s="38" t="s">
        <v>5</v>
      </c>
      <c r="C31" s="31">
        <v>291</v>
      </c>
      <c r="D31" s="10">
        <v>250</v>
      </c>
      <c r="E31" s="10">
        <v>267</v>
      </c>
      <c r="F31" s="10">
        <v>255</v>
      </c>
      <c r="G31" s="10">
        <v>261</v>
      </c>
      <c r="H31" s="10">
        <v>291</v>
      </c>
      <c r="I31" s="10">
        <v>336</v>
      </c>
      <c r="J31" s="10">
        <v>287</v>
      </c>
      <c r="K31" s="10">
        <v>363</v>
      </c>
      <c r="L31" s="10">
        <v>385</v>
      </c>
      <c r="M31" s="10">
        <v>327</v>
      </c>
      <c r="N31" s="10">
        <v>338</v>
      </c>
      <c r="O31" s="10">
        <v>236</v>
      </c>
      <c r="P31" s="18">
        <v>140</v>
      </c>
      <c r="Q31" s="18">
        <v>200</v>
      </c>
      <c r="R31" s="32"/>
    </row>
    <row r="32" spans="1:18" ht="12">
      <c r="A32" s="8"/>
      <c r="B32" s="38" t="s">
        <v>6</v>
      </c>
      <c r="C32" s="31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8">
        <v>0</v>
      </c>
      <c r="Q32" s="18">
        <v>0</v>
      </c>
      <c r="R32" s="32"/>
    </row>
    <row r="33" spans="1:18" ht="12">
      <c r="A33" s="8"/>
      <c r="B33" s="38" t="s">
        <v>7</v>
      </c>
      <c r="C33" s="31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8">
        <v>0</v>
      </c>
      <c r="Q33" s="18">
        <v>0</v>
      </c>
      <c r="R33" s="32"/>
    </row>
    <row r="34" spans="1:18" ht="12">
      <c r="A34" s="8"/>
      <c r="B34" s="38" t="s">
        <v>8</v>
      </c>
      <c r="C34" s="31">
        <v>52</v>
      </c>
      <c r="D34" s="10">
        <v>15</v>
      </c>
      <c r="E34" s="10">
        <v>21</v>
      </c>
      <c r="F34" s="10">
        <v>19</v>
      </c>
      <c r="G34" s="10">
        <v>14</v>
      </c>
      <c r="H34" s="10">
        <v>22</v>
      </c>
      <c r="I34" s="10">
        <v>27</v>
      </c>
      <c r="J34" s="10">
        <v>23</v>
      </c>
      <c r="K34" s="10">
        <v>38</v>
      </c>
      <c r="L34" s="10">
        <v>35</v>
      </c>
      <c r="M34" s="10">
        <v>33</v>
      </c>
      <c r="N34" s="10">
        <v>36</v>
      </c>
      <c r="O34" s="10">
        <v>50</v>
      </c>
      <c r="P34" s="18">
        <v>37</v>
      </c>
      <c r="Q34" s="18">
        <v>29</v>
      </c>
      <c r="R34" s="32"/>
    </row>
    <row r="35" spans="1:18" ht="12">
      <c r="A35" s="8"/>
      <c r="B35" s="38" t="s">
        <v>9</v>
      </c>
      <c r="C35" s="31">
        <v>18</v>
      </c>
      <c r="D35" s="10">
        <v>20</v>
      </c>
      <c r="E35" s="10">
        <v>14</v>
      </c>
      <c r="F35" s="10">
        <v>18</v>
      </c>
      <c r="G35" s="10">
        <v>22</v>
      </c>
      <c r="H35" s="10">
        <v>11</v>
      </c>
      <c r="I35" s="10">
        <v>27</v>
      </c>
      <c r="J35" s="10">
        <v>22</v>
      </c>
      <c r="K35" s="10">
        <v>32</v>
      </c>
      <c r="L35" s="10">
        <v>32</v>
      </c>
      <c r="M35" s="10">
        <v>33</v>
      </c>
      <c r="N35" s="10">
        <v>30</v>
      </c>
      <c r="O35" s="10">
        <v>21</v>
      </c>
      <c r="P35" s="18">
        <v>23</v>
      </c>
      <c r="Q35" s="18">
        <v>17</v>
      </c>
      <c r="R35" s="32"/>
    </row>
    <row r="36" spans="1:18" ht="12">
      <c r="A36" s="8"/>
      <c r="B36" s="38" t="s">
        <v>10</v>
      </c>
      <c r="C36" s="31">
        <v>0</v>
      </c>
      <c r="D36" s="10">
        <v>18</v>
      </c>
      <c r="E36" s="10">
        <v>29</v>
      </c>
      <c r="F36" s="10">
        <v>24</v>
      </c>
      <c r="G36" s="10">
        <v>21</v>
      </c>
      <c r="H36" s="10">
        <v>17</v>
      </c>
      <c r="I36" s="10">
        <v>14</v>
      </c>
      <c r="J36" s="10">
        <v>20</v>
      </c>
      <c r="K36" s="10">
        <v>19</v>
      </c>
      <c r="L36" s="10">
        <v>15</v>
      </c>
      <c r="M36" s="10">
        <v>16</v>
      </c>
      <c r="N36" s="10">
        <v>11</v>
      </c>
      <c r="O36" s="10">
        <v>10</v>
      </c>
      <c r="P36" s="18">
        <v>6</v>
      </c>
      <c r="Q36" s="18">
        <v>4</v>
      </c>
      <c r="R36" s="32"/>
    </row>
    <row r="37" spans="1:18" ht="12">
      <c r="A37" s="8"/>
      <c r="B37" s="38" t="s">
        <v>11</v>
      </c>
      <c r="C37" s="31">
        <v>0</v>
      </c>
      <c r="D37" s="10">
        <v>7</v>
      </c>
      <c r="E37" s="10">
        <v>1</v>
      </c>
      <c r="F37" s="10">
        <v>9</v>
      </c>
      <c r="G37" s="10">
        <v>6</v>
      </c>
      <c r="H37" s="10">
        <v>8</v>
      </c>
      <c r="I37" s="10">
        <v>6</v>
      </c>
      <c r="J37" s="10">
        <v>10</v>
      </c>
      <c r="K37" s="10">
        <v>9</v>
      </c>
      <c r="L37" s="10">
        <v>6</v>
      </c>
      <c r="M37" s="10">
        <v>3</v>
      </c>
      <c r="N37" s="10">
        <v>7</v>
      </c>
      <c r="O37" s="10">
        <v>4</v>
      </c>
      <c r="P37" s="18">
        <v>6</v>
      </c>
      <c r="Q37" s="18">
        <v>5</v>
      </c>
      <c r="R37" s="32"/>
    </row>
    <row r="38" spans="1:18" s="7" customFormat="1" ht="12.75">
      <c r="A38" s="4"/>
      <c r="B38" s="39" t="s">
        <v>12</v>
      </c>
      <c r="C38" s="33">
        <v>9051</v>
      </c>
      <c r="D38" s="15">
        <v>10377</v>
      </c>
      <c r="E38" s="15">
        <v>11002</v>
      </c>
      <c r="F38" s="15">
        <v>10594</v>
      </c>
      <c r="G38" s="15">
        <v>10224</v>
      </c>
      <c r="H38" s="15">
        <v>9769</v>
      </c>
      <c r="I38" s="15">
        <v>9147</v>
      </c>
      <c r="J38" s="15">
        <v>8620</v>
      </c>
      <c r="K38" s="15">
        <v>8882</v>
      </c>
      <c r="L38" s="15">
        <v>8838</v>
      </c>
      <c r="M38" s="15">
        <v>8249</v>
      </c>
      <c r="N38" s="15">
        <v>8214</v>
      </c>
      <c r="O38" s="15">
        <v>7728</v>
      </c>
      <c r="P38" s="17">
        <v>5753</v>
      </c>
      <c r="Q38" s="17">
        <v>4396</v>
      </c>
      <c r="R38" s="34"/>
    </row>
    <row r="39" spans="1:18" ht="12">
      <c r="A39" s="8" t="s">
        <v>0</v>
      </c>
      <c r="B39" s="38" t="s">
        <v>1</v>
      </c>
      <c r="C39" s="31">
        <v>62701</v>
      </c>
      <c r="D39" s="10">
        <v>70634</v>
      </c>
      <c r="E39" s="10">
        <v>77014</v>
      </c>
      <c r="F39" s="10">
        <v>71779</v>
      </c>
      <c r="G39" s="10">
        <v>67723</v>
      </c>
      <c r="H39" s="10">
        <v>63445</v>
      </c>
      <c r="I39" s="10">
        <v>57356</v>
      </c>
      <c r="J39" s="10">
        <v>55036</v>
      </c>
      <c r="K39" s="10">
        <v>59948</v>
      </c>
      <c r="L39" s="10">
        <v>55322</v>
      </c>
      <c r="M39" s="10">
        <v>54132</v>
      </c>
      <c r="N39" s="10">
        <v>56230</v>
      </c>
      <c r="O39" s="10">
        <v>56344</v>
      </c>
      <c r="P39" s="18">
        <v>45717</v>
      </c>
      <c r="Q39" s="18">
        <v>36356</v>
      </c>
      <c r="R39" s="32"/>
    </row>
    <row r="40" spans="1:18" ht="12">
      <c r="A40" s="8"/>
      <c r="B40" s="38" t="s">
        <v>2</v>
      </c>
      <c r="C40" s="31">
        <v>2918</v>
      </c>
      <c r="D40" s="10">
        <v>3171</v>
      </c>
      <c r="E40" s="10">
        <v>3423</v>
      </c>
      <c r="F40" s="10">
        <v>3427</v>
      </c>
      <c r="G40" s="10">
        <v>3419</v>
      </c>
      <c r="H40" s="10">
        <v>2949</v>
      </c>
      <c r="I40" s="10">
        <v>2561</v>
      </c>
      <c r="J40" s="10">
        <v>2558</v>
      </c>
      <c r="K40" s="10">
        <v>2952</v>
      </c>
      <c r="L40" s="10">
        <v>3080</v>
      </c>
      <c r="M40" s="10">
        <v>3087</v>
      </c>
      <c r="N40" s="10">
        <v>3326</v>
      </c>
      <c r="O40" s="10">
        <v>3839</v>
      </c>
      <c r="P40" s="18">
        <v>3224</v>
      </c>
      <c r="Q40" s="18">
        <v>2719</v>
      </c>
      <c r="R40" s="32"/>
    </row>
    <row r="41" spans="1:18" ht="12">
      <c r="A41" s="8"/>
      <c r="B41" s="38" t="s">
        <v>3</v>
      </c>
      <c r="C41" s="31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8">
        <v>0</v>
      </c>
      <c r="Q41" s="18">
        <v>0</v>
      </c>
      <c r="R41" s="32"/>
    </row>
    <row r="42" spans="1:18" ht="12">
      <c r="A42" s="8"/>
      <c r="B42" s="38" t="s">
        <v>4</v>
      </c>
      <c r="C42" s="31">
        <v>8223</v>
      </c>
      <c r="D42" s="10">
        <v>9096</v>
      </c>
      <c r="E42" s="10">
        <v>9086</v>
      </c>
      <c r="F42" s="10">
        <v>9918</v>
      </c>
      <c r="G42" s="10">
        <v>10574</v>
      </c>
      <c r="H42" s="10">
        <v>10298</v>
      </c>
      <c r="I42" s="10">
        <v>9937</v>
      </c>
      <c r="J42" s="10">
        <v>9026</v>
      </c>
      <c r="K42" s="10">
        <v>9417</v>
      </c>
      <c r="L42" s="10">
        <v>8479</v>
      </c>
      <c r="M42" s="10">
        <v>8793</v>
      </c>
      <c r="N42" s="10">
        <v>9269</v>
      </c>
      <c r="O42" s="10">
        <v>9133</v>
      </c>
      <c r="P42" s="18">
        <v>7917</v>
      </c>
      <c r="Q42" s="18">
        <v>6142</v>
      </c>
      <c r="R42" s="32"/>
    </row>
    <row r="43" spans="1:18" ht="12">
      <c r="A43" s="8"/>
      <c r="B43" s="38" t="s">
        <v>5</v>
      </c>
      <c r="C43" s="31">
        <v>17240</v>
      </c>
      <c r="D43" s="10">
        <v>14054</v>
      </c>
      <c r="E43" s="10">
        <v>13031</v>
      </c>
      <c r="F43" s="10">
        <v>12832</v>
      </c>
      <c r="G43" s="10">
        <v>13566</v>
      </c>
      <c r="H43" s="10">
        <v>15817</v>
      </c>
      <c r="I43" s="10">
        <v>16454</v>
      </c>
      <c r="J43" s="10">
        <v>18314</v>
      </c>
      <c r="K43" s="10">
        <v>16543</v>
      </c>
      <c r="L43" s="10">
        <v>16726</v>
      </c>
      <c r="M43" s="10">
        <v>11120</v>
      </c>
      <c r="N43" s="10">
        <v>14809</v>
      </c>
      <c r="O43" s="10">
        <v>12541</v>
      </c>
      <c r="P43" s="18">
        <v>8568</v>
      </c>
      <c r="Q43" s="18">
        <v>8061</v>
      </c>
      <c r="R43" s="32"/>
    </row>
    <row r="44" spans="1:18" ht="12">
      <c r="A44" s="8"/>
      <c r="B44" s="38" t="s">
        <v>6</v>
      </c>
      <c r="C44" s="31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8">
        <v>0</v>
      </c>
      <c r="Q44" s="18">
        <v>0</v>
      </c>
      <c r="R44" s="32"/>
    </row>
    <row r="45" spans="1:18" ht="12">
      <c r="A45" s="8"/>
      <c r="B45" s="38" t="s">
        <v>7</v>
      </c>
      <c r="C45" s="31">
        <v>3</v>
      </c>
      <c r="D45" s="10">
        <v>0</v>
      </c>
      <c r="E45" s="10">
        <v>0</v>
      </c>
      <c r="F45" s="10">
        <v>0</v>
      </c>
      <c r="G45" s="10">
        <v>18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8">
        <v>0</v>
      </c>
      <c r="Q45" s="18">
        <v>0</v>
      </c>
      <c r="R45" s="32"/>
    </row>
    <row r="46" spans="1:18" ht="12">
      <c r="A46" s="8"/>
      <c r="B46" s="38" t="s">
        <v>8</v>
      </c>
      <c r="C46" s="31">
        <v>1040</v>
      </c>
      <c r="D46" s="10">
        <v>442</v>
      </c>
      <c r="E46" s="10">
        <v>408</v>
      </c>
      <c r="F46" s="10">
        <v>419</v>
      </c>
      <c r="G46" s="10">
        <v>435</v>
      </c>
      <c r="H46" s="10">
        <v>403</v>
      </c>
      <c r="I46" s="10">
        <v>429</v>
      </c>
      <c r="J46" s="10">
        <v>451</v>
      </c>
      <c r="K46" s="10">
        <v>433</v>
      </c>
      <c r="L46" s="10">
        <v>445</v>
      </c>
      <c r="M46" s="10">
        <v>435</v>
      </c>
      <c r="N46" s="10">
        <v>479</v>
      </c>
      <c r="O46" s="10">
        <v>459</v>
      </c>
      <c r="P46" s="18">
        <v>400</v>
      </c>
      <c r="Q46" s="18">
        <v>355</v>
      </c>
      <c r="R46" s="32"/>
    </row>
    <row r="47" spans="1:18" ht="12">
      <c r="A47" s="8"/>
      <c r="B47" s="38" t="s">
        <v>9</v>
      </c>
      <c r="C47" s="31">
        <v>480</v>
      </c>
      <c r="D47" s="10">
        <v>403</v>
      </c>
      <c r="E47" s="10">
        <v>470</v>
      </c>
      <c r="F47" s="10">
        <v>534</v>
      </c>
      <c r="G47" s="10">
        <v>590</v>
      </c>
      <c r="H47" s="10">
        <v>599</v>
      </c>
      <c r="I47" s="10">
        <v>600</v>
      </c>
      <c r="J47" s="10">
        <v>648</v>
      </c>
      <c r="K47" s="10">
        <v>782</v>
      </c>
      <c r="L47" s="10">
        <v>728</v>
      </c>
      <c r="M47" s="10">
        <v>676</v>
      </c>
      <c r="N47" s="10">
        <v>666</v>
      </c>
      <c r="O47" s="10">
        <v>658</v>
      </c>
      <c r="P47" s="18">
        <v>619</v>
      </c>
      <c r="Q47" s="18">
        <v>502</v>
      </c>
      <c r="R47" s="32"/>
    </row>
    <row r="48" spans="1:18" ht="12">
      <c r="A48" s="8"/>
      <c r="B48" s="38" t="s">
        <v>10</v>
      </c>
      <c r="C48" s="31">
        <v>0</v>
      </c>
      <c r="D48" s="10">
        <v>412</v>
      </c>
      <c r="E48" s="10">
        <v>361</v>
      </c>
      <c r="F48" s="10">
        <v>294</v>
      </c>
      <c r="G48" s="10">
        <v>289</v>
      </c>
      <c r="H48" s="10">
        <v>262</v>
      </c>
      <c r="I48" s="10">
        <v>244</v>
      </c>
      <c r="J48" s="10">
        <v>267</v>
      </c>
      <c r="K48" s="10">
        <v>271</v>
      </c>
      <c r="L48" s="10">
        <v>214</v>
      </c>
      <c r="M48" s="10">
        <v>158</v>
      </c>
      <c r="N48" s="10">
        <v>74</v>
      </c>
      <c r="O48" s="10">
        <v>97</v>
      </c>
      <c r="P48" s="18">
        <v>92</v>
      </c>
      <c r="Q48" s="18">
        <v>53</v>
      </c>
      <c r="R48" s="32"/>
    </row>
    <row r="49" spans="1:18" ht="12">
      <c r="A49" s="8"/>
      <c r="B49" s="38" t="s">
        <v>11</v>
      </c>
      <c r="C49" s="31">
        <v>0</v>
      </c>
      <c r="D49" s="10">
        <v>99</v>
      </c>
      <c r="E49" s="10">
        <v>121</v>
      </c>
      <c r="F49" s="10">
        <v>115</v>
      </c>
      <c r="G49" s="10">
        <v>107</v>
      </c>
      <c r="H49" s="10">
        <v>108</v>
      </c>
      <c r="I49" s="10">
        <v>91</v>
      </c>
      <c r="J49" s="10">
        <v>125</v>
      </c>
      <c r="K49" s="10">
        <v>192</v>
      </c>
      <c r="L49" s="10">
        <v>93</v>
      </c>
      <c r="M49" s="10">
        <v>74</v>
      </c>
      <c r="N49" s="10">
        <v>83</v>
      </c>
      <c r="O49" s="10">
        <v>104</v>
      </c>
      <c r="P49" s="18">
        <v>113</v>
      </c>
      <c r="Q49" s="18">
        <v>99</v>
      </c>
      <c r="R49" s="32"/>
    </row>
    <row r="50" spans="1:18" s="7" customFormat="1" ht="12.75">
      <c r="A50" s="4"/>
      <c r="B50" s="39" t="s">
        <v>12</v>
      </c>
      <c r="C50" s="33">
        <v>92605</v>
      </c>
      <c r="D50" s="15">
        <v>98311</v>
      </c>
      <c r="E50" s="15">
        <v>103914</v>
      </c>
      <c r="F50" s="15">
        <v>99318</v>
      </c>
      <c r="G50" s="15">
        <v>96721</v>
      </c>
      <c r="H50" s="15">
        <v>93881</v>
      </c>
      <c r="I50" s="15">
        <v>87672</v>
      </c>
      <c r="J50" s="15">
        <v>86425</v>
      </c>
      <c r="K50" s="15">
        <v>90538</v>
      </c>
      <c r="L50" s="15">
        <v>85087</v>
      </c>
      <c r="M50" s="15">
        <v>78475</v>
      </c>
      <c r="N50" s="15">
        <v>84936</v>
      </c>
      <c r="O50" s="15">
        <v>83175</v>
      </c>
      <c r="P50" s="17">
        <v>66650</v>
      </c>
      <c r="Q50" s="17">
        <v>54287</v>
      </c>
      <c r="R50" s="34"/>
    </row>
    <row r="51" spans="1:18" s="7" customFormat="1" ht="12">
      <c r="A51" s="13" t="s">
        <v>32</v>
      </c>
      <c r="B51" s="44"/>
      <c r="C51" s="29">
        <v>2001</v>
      </c>
      <c r="D51" s="15">
        <v>2002</v>
      </c>
      <c r="E51" s="14">
        <v>2003</v>
      </c>
      <c r="F51" s="14">
        <v>2004</v>
      </c>
      <c r="G51" s="14">
        <v>2005</v>
      </c>
      <c r="H51" s="14">
        <v>2006</v>
      </c>
      <c r="I51" s="14">
        <v>2007</v>
      </c>
      <c r="J51" s="14">
        <v>2008</v>
      </c>
      <c r="K51" s="14">
        <v>2009</v>
      </c>
      <c r="L51" s="14">
        <v>2010</v>
      </c>
      <c r="M51" s="14">
        <v>2011</v>
      </c>
      <c r="N51" s="14">
        <v>2012</v>
      </c>
      <c r="O51" s="14">
        <v>2013</v>
      </c>
      <c r="P51" s="16">
        <v>2014</v>
      </c>
      <c r="Q51" s="16">
        <v>2015</v>
      </c>
      <c r="R51" s="30"/>
    </row>
    <row r="52" spans="1:18" ht="12">
      <c r="A52" s="8" t="s">
        <v>13</v>
      </c>
      <c r="B52" s="38" t="s">
        <v>1</v>
      </c>
      <c r="C52" s="45">
        <f aca="true" t="shared" si="0" ref="C52:Q52">C3/C$86</f>
        <v>0.03089454081803845</v>
      </c>
      <c r="D52" s="65">
        <f t="shared" si="0"/>
        <v>0.03675535468218497</v>
      </c>
      <c r="E52" s="24">
        <f t="shared" si="0"/>
        <v>0.040783358252689264</v>
      </c>
      <c r="F52" s="24">
        <f t="shared" si="0"/>
        <v>0.036446348012061945</v>
      </c>
      <c r="G52" s="24">
        <f t="shared" si="0"/>
        <v>0.03341839561959622</v>
      </c>
      <c r="H52" s="24">
        <f t="shared" si="0"/>
        <v>0.028751413116233963</v>
      </c>
      <c r="I52" s="24">
        <f t="shared" si="0"/>
        <v>0.02353325547769992</v>
      </c>
      <c r="J52" s="24">
        <f t="shared" si="0"/>
        <v>0.0228127225648302</v>
      </c>
      <c r="K52" s="24">
        <f t="shared" si="0"/>
        <v>0.027217576202637088</v>
      </c>
      <c r="L52" s="24">
        <f t="shared" si="0"/>
        <v>0.024602535584153283</v>
      </c>
      <c r="M52" s="24">
        <f t="shared" si="0"/>
        <v>0.02358629268629797</v>
      </c>
      <c r="N52" s="24">
        <f t="shared" si="0"/>
        <v>0.024641957635873787</v>
      </c>
      <c r="O52" s="24">
        <f t="shared" si="0"/>
        <v>0.026264549465485808</v>
      </c>
      <c r="P52" s="25">
        <f t="shared" si="0"/>
        <v>0.0222225526467682</v>
      </c>
      <c r="Q52" s="25">
        <f t="shared" si="0"/>
        <v>0.01884761024195596</v>
      </c>
      <c r="R52" s="32"/>
    </row>
    <row r="53" spans="1:18" ht="12">
      <c r="A53" s="8"/>
      <c r="B53" s="38" t="s">
        <v>35</v>
      </c>
      <c r="C53" s="45">
        <f aca="true" t="shared" si="1" ref="C53:Q53">C6/C$86</f>
        <v>0.00581037703139505</v>
      </c>
      <c r="D53" s="65">
        <f t="shared" si="1"/>
        <v>0.006595000712746422</v>
      </c>
      <c r="E53" s="24">
        <f t="shared" si="1"/>
        <v>0.0068450137277911195</v>
      </c>
      <c r="F53" s="24">
        <f t="shared" si="1"/>
        <v>0.007172459771338453</v>
      </c>
      <c r="G53" s="24">
        <f t="shared" si="1"/>
        <v>0.007143548570378403</v>
      </c>
      <c r="H53" s="24">
        <f t="shared" si="1"/>
        <v>0.006517452771524433</v>
      </c>
      <c r="I53" s="24">
        <f t="shared" si="1"/>
        <v>0.005832221109998888</v>
      </c>
      <c r="J53" s="24">
        <f t="shared" si="1"/>
        <v>0.004955086762326986</v>
      </c>
      <c r="K53" s="24">
        <f t="shared" si="1"/>
        <v>0.005267873779278144</v>
      </c>
      <c r="L53" s="24">
        <f t="shared" si="1"/>
        <v>0.004766843620781418</v>
      </c>
      <c r="M53" s="24">
        <f t="shared" si="1"/>
        <v>0.004863334738085914</v>
      </c>
      <c r="N53" s="24">
        <f t="shared" si="1"/>
        <v>0.005149327805424823</v>
      </c>
      <c r="O53" s="24">
        <f t="shared" si="1"/>
        <v>0.0051873766194539435</v>
      </c>
      <c r="P53" s="25">
        <f t="shared" si="1"/>
        <v>0.004510745631524664</v>
      </c>
      <c r="Q53" s="25">
        <f t="shared" si="1"/>
        <v>0.0037323210312013347</v>
      </c>
      <c r="R53" s="32"/>
    </row>
    <row r="54" spans="1:18" ht="12">
      <c r="A54" s="8"/>
      <c r="B54" s="38" t="s">
        <v>16</v>
      </c>
      <c r="C54" s="45">
        <f aca="true" t="shared" si="2" ref="C54:Q54">(C8+C9)/C$86</f>
        <v>0</v>
      </c>
      <c r="D54" s="65">
        <f t="shared" si="2"/>
        <v>0</v>
      </c>
      <c r="E54" s="24">
        <f t="shared" si="2"/>
        <v>0</v>
      </c>
      <c r="F54" s="24">
        <f t="shared" si="2"/>
        <v>0</v>
      </c>
      <c r="G54" s="24">
        <f t="shared" si="2"/>
        <v>0</v>
      </c>
      <c r="H54" s="24">
        <f t="shared" si="2"/>
        <v>0</v>
      </c>
      <c r="I54" s="24">
        <f t="shared" si="2"/>
        <v>0</v>
      </c>
      <c r="J54" s="24">
        <f t="shared" si="2"/>
        <v>0</v>
      </c>
      <c r="K54" s="24">
        <f t="shared" si="2"/>
        <v>0</v>
      </c>
      <c r="L54" s="24">
        <f t="shared" si="2"/>
        <v>0</v>
      </c>
      <c r="M54" s="24">
        <f t="shared" si="2"/>
        <v>0</v>
      </c>
      <c r="N54" s="24">
        <f t="shared" si="2"/>
        <v>0</v>
      </c>
      <c r="O54" s="24">
        <f t="shared" si="2"/>
        <v>0</v>
      </c>
      <c r="P54" s="25">
        <f t="shared" si="2"/>
        <v>0</v>
      </c>
      <c r="Q54" s="25">
        <f t="shared" si="2"/>
        <v>0</v>
      </c>
      <c r="R54" s="32"/>
    </row>
    <row r="55" spans="1:18" ht="12">
      <c r="A55" s="8"/>
      <c r="B55" s="38" t="s">
        <v>36</v>
      </c>
      <c r="C55" s="45">
        <f aca="true" t="shared" si="3" ref="C55:Q55">C5/C$86</f>
        <v>0</v>
      </c>
      <c r="D55" s="65">
        <f t="shared" si="3"/>
        <v>0</v>
      </c>
      <c r="E55" s="24">
        <f t="shared" si="3"/>
        <v>0</v>
      </c>
      <c r="F55" s="24">
        <f t="shared" si="3"/>
        <v>0</v>
      </c>
      <c r="G55" s="24">
        <f t="shared" si="3"/>
        <v>0</v>
      </c>
      <c r="H55" s="24">
        <f t="shared" si="3"/>
        <v>0</v>
      </c>
      <c r="I55" s="24">
        <f t="shared" si="3"/>
        <v>0</v>
      </c>
      <c r="J55" s="24">
        <f t="shared" si="3"/>
        <v>0</v>
      </c>
      <c r="K55" s="24">
        <f t="shared" si="3"/>
        <v>0</v>
      </c>
      <c r="L55" s="24">
        <f t="shared" si="3"/>
        <v>0</v>
      </c>
      <c r="M55" s="24">
        <f t="shared" si="3"/>
        <v>0</v>
      </c>
      <c r="N55" s="24">
        <f t="shared" si="3"/>
        <v>0</v>
      </c>
      <c r="O55" s="24">
        <f t="shared" si="3"/>
        <v>0</v>
      </c>
      <c r="P55" s="25">
        <f t="shared" si="3"/>
        <v>0</v>
      </c>
      <c r="Q55" s="25">
        <f t="shared" si="3"/>
        <v>0</v>
      </c>
      <c r="R55" s="32"/>
    </row>
    <row r="56" spans="1:18" ht="12">
      <c r="A56" s="8"/>
      <c r="B56" s="38" t="s">
        <v>34</v>
      </c>
      <c r="C56" s="45">
        <f aca="true" t="shared" si="4" ref="C56:Q56">(C10+C11+C12+C13)/C$86</f>
        <v>0.001698654497869342</v>
      </c>
      <c r="D56" s="65">
        <f t="shared" si="4"/>
        <v>0.0015093453633748962</v>
      </c>
      <c r="E56" s="24">
        <f t="shared" si="4"/>
        <v>0.0015748846459936248</v>
      </c>
      <c r="F56" s="24">
        <f t="shared" si="4"/>
        <v>0.001502841112018387</v>
      </c>
      <c r="G56" s="24">
        <f t="shared" si="4"/>
        <v>0.0015740497831823583</v>
      </c>
      <c r="H56" s="24">
        <f t="shared" si="4"/>
        <v>0.0015357376920894837</v>
      </c>
      <c r="I56" s="24">
        <f t="shared" si="4"/>
        <v>0.0014681348014681348</v>
      </c>
      <c r="J56" s="24">
        <f t="shared" si="4"/>
        <v>0.0016493951757606542</v>
      </c>
      <c r="K56" s="24">
        <f t="shared" si="4"/>
        <v>0.001737233797691726</v>
      </c>
      <c r="L56" s="24">
        <f t="shared" si="4"/>
        <v>0.0015666580236636325</v>
      </c>
      <c r="M56" s="24">
        <f t="shared" si="4"/>
        <v>0.0013753927999880754</v>
      </c>
      <c r="N56" s="24">
        <f t="shared" si="4"/>
        <v>0.001326157855999784</v>
      </c>
      <c r="O56" s="24">
        <f t="shared" si="4"/>
        <v>0.0013875254851619724</v>
      </c>
      <c r="P56" s="25">
        <f t="shared" si="4"/>
        <v>0.0013476815686634972</v>
      </c>
      <c r="Q56" s="25">
        <f t="shared" si="4"/>
        <v>0.0011133151129811185</v>
      </c>
      <c r="R56" s="32"/>
    </row>
    <row r="57" spans="1:18" ht="12">
      <c r="A57" s="8"/>
      <c r="B57" s="38" t="s">
        <v>2</v>
      </c>
      <c r="C57" s="45">
        <f aca="true" t="shared" si="5" ref="C57:Q57">C4/C$86</f>
        <v>0.0017126351933250568</v>
      </c>
      <c r="D57" s="65">
        <f t="shared" si="5"/>
        <v>0.0019677391403998645</v>
      </c>
      <c r="E57" s="24">
        <f t="shared" si="5"/>
        <v>0.002190292500555965</v>
      </c>
      <c r="F57" s="24">
        <f t="shared" si="5"/>
        <v>0.0019678394803223057</v>
      </c>
      <c r="G57" s="24">
        <f t="shared" si="5"/>
        <v>0.0020117534662063294</v>
      </c>
      <c r="H57" s="24">
        <f t="shared" si="5"/>
        <v>0.0017146043204675126</v>
      </c>
      <c r="I57" s="24">
        <f t="shared" si="5"/>
        <v>0.0013624735846958069</v>
      </c>
      <c r="J57" s="24">
        <f t="shared" si="5"/>
        <v>0.0012753482363203718</v>
      </c>
      <c r="K57" s="24">
        <f t="shared" si="5"/>
        <v>0.0017591547288928833</v>
      </c>
      <c r="L57" s="24">
        <f t="shared" si="5"/>
        <v>0.0017508904567599655</v>
      </c>
      <c r="M57" s="24">
        <f t="shared" si="5"/>
        <v>0.0017426159022509015</v>
      </c>
      <c r="N57" s="24">
        <f t="shared" si="5"/>
        <v>0.0018393350304192523</v>
      </c>
      <c r="O57" s="24">
        <f t="shared" si="5"/>
        <v>0.0022828772073656164</v>
      </c>
      <c r="P57" s="25">
        <f t="shared" si="5"/>
        <v>0.001992460012246735</v>
      </c>
      <c r="Q57" s="25">
        <f t="shared" si="5"/>
        <v>0.0017826618821270835</v>
      </c>
      <c r="R57" s="32"/>
    </row>
    <row r="58" spans="1:18" ht="12">
      <c r="A58" s="8"/>
      <c r="B58" s="38" t="s">
        <v>5</v>
      </c>
      <c r="C58" s="45">
        <f aca="true" t="shared" si="6" ref="C58:Q58">C7/C$86</f>
        <v>0.01728992607008243</v>
      </c>
      <c r="D58" s="65">
        <f t="shared" si="6"/>
        <v>0.013683333752595934</v>
      </c>
      <c r="E58" s="24">
        <f t="shared" si="6"/>
        <v>0.012814469917045818</v>
      </c>
      <c r="F58" s="24">
        <f t="shared" si="6"/>
        <v>0.01178182612702579</v>
      </c>
      <c r="G58" s="24">
        <f t="shared" si="6"/>
        <v>0.012118219275516231</v>
      </c>
      <c r="H58" s="24">
        <f t="shared" si="6"/>
        <v>0.014409942748704963</v>
      </c>
      <c r="I58" s="24">
        <f t="shared" si="6"/>
        <v>0.013805472138805472</v>
      </c>
      <c r="J58" s="24">
        <f t="shared" si="6"/>
        <v>0.015923909742887588</v>
      </c>
      <c r="K58" s="24">
        <f t="shared" si="6"/>
        <v>0.014007475037539595</v>
      </c>
      <c r="L58" s="24">
        <f t="shared" si="6"/>
        <v>0.013558142391200513</v>
      </c>
      <c r="M58" s="24">
        <f t="shared" si="6"/>
        <v>0.008763216982781166</v>
      </c>
      <c r="N58" s="24">
        <f t="shared" si="6"/>
        <v>0.012024551476397227</v>
      </c>
      <c r="O58" s="24">
        <f t="shared" si="6"/>
        <v>0.01047453641276793</v>
      </c>
      <c r="P58" s="25">
        <f t="shared" si="6"/>
        <v>0.007150687560912639</v>
      </c>
      <c r="Q58" s="25">
        <f t="shared" si="6"/>
        <v>0.006875399673337054</v>
      </c>
      <c r="R58" s="32"/>
    </row>
    <row r="59" spans="1:18" s="7" customFormat="1" ht="12.75">
      <c r="A59" s="4"/>
      <c r="B59" s="39"/>
      <c r="C59" s="46">
        <f aca="true" t="shared" si="7" ref="C59:Q59">C14/C$86</f>
        <v>0.057406133610710335</v>
      </c>
      <c r="D59" s="66">
        <f t="shared" si="7"/>
        <v>0.06051077365130209</v>
      </c>
      <c r="E59" s="27">
        <f t="shared" si="7"/>
        <v>0.06420801904407579</v>
      </c>
      <c r="F59" s="27">
        <f t="shared" si="7"/>
        <v>0.05887131450276688</v>
      </c>
      <c r="G59" s="27">
        <f t="shared" si="7"/>
        <v>0.05626596671487954</v>
      </c>
      <c r="H59" s="27">
        <f t="shared" si="7"/>
        <v>0.05292915064902035</v>
      </c>
      <c r="I59" s="27">
        <f t="shared" si="7"/>
        <v>0.04600155711266822</v>
      </c>
      <c r="J59" s="27">
        <f t="shared" si="7"/>
        <v>0.0466164624821258</v>
      </c>
      <c r="K59" s="27">
        <f t="shared" si="7"/>
        <v>0.049989313546039436</v>
      </c>
      <c r="L59" s="27">
        <f t="shared" si="7"/>
        <v>0.046245070076558814</v>
      </c>
      <c r="M59" s="27">
        <f t="shared" si="7"/>
        <v>0.04033085310940403</v>
      </c>
      <c r="N59" s="27">
        <f t="shared" si="7"/>
        <v>0.04498132980411487</v>
      </c>
      <c r="O59" s="27">
        <f t="shared" si="7"/>
        <v>0.04559686519023527</v>
      </c>
      <c r="P59" s="28">
        <f t="shared" si="7"/>
        <v>0.03722412742011574</v>
      </c>
      <c r="Q59" s="28">
        <f t="shared" si="7"/>
        <v>0.03235130794160255</v>
      </c>
      <c r="R59" s="34"/>
    </row>
    <row r="60" spans="1:18" ht="12">
      <c r="A60" s="8" t="s">
        <v>14</v>
      </c>
      <c r="B60" s="38" t="s">
        <v>1</v>
      </c>
      <c r="C60" s="45">
        <f aca="true" t="shared" si="8" ref="C60:Q60">C15/C$88</f>
        <v>0.07849136959430619</v>
      </c>
      <c r="D60" s="24">
        <f t="shared" si="8"/>
        <v>0.08405901523574125</v>
      </c>
      <c r="E60" s="24">
        <f t="shared" si="8"/>
        <v>0.09037186747857615</v>
      </c>
      <c r="F60" s="24">
        <f t="shared" si="8"/>
        <v>0.08554513046665436</v>
      </c>
      <c r="G60" s="24">
        <f t="shared" si="8"/>
        <v>0.08111243602547219</v>
      </c>
      <c r="H60" s="24">
        <f t="shared" si="8"/>
        <v>0.07879801265586006</v>
      </c>
      <c r="I60" s="24">
        <f t="shared" si="8"/>
        <v>0.07379320894615839</v>
      </c>
      <c r="J60" s="24">
        <f t="shared" si="8"/>
        <v>0.06927411556800374</v>
      </c>
      <c r="K60" s="24">
        <f t="shared" si="8"/>
        <v>0.07183037741422103</v>
      </c>
      <c r="L60" s="24">
        <f t="shared" si="8"/>
        <v>0.0655157139473892</v>
      </c>
      <c r="M60" s="24">
        <f t="shared" si="8"/>
        <v>0.06635561311953418</v>
      </c>
      <c r="N60" s="24">
        <f t="shared" si="8"/>
        <v>0.06944391864657401</v>
      </c>
      <c r="O60" s="24">
        <f t="shared" si="8"/>
        <v>0.06798863699660224</v>
      </c>
      <c r="P60" s="25">
        <f t="shared" si="8"/>
        <v>0.0551750542391628</v>
      </c>
      <c r="Q60" s="25">
        <f t="shared" si="8"/>
        <v>0.04284754596524766</v>
      </c>
      <c r="R60" s="32"/>
    </row>
    <row r="61" spans="1:18" ht="12">
      <c r="A61" s="8"/>
      <c r="B61" s="38" t="s">
        <v>35</v>
      </c>
      <c r="C61" s="45">
        <f aca="true" t="shared" si="9" ref="C61:Q61">C18/C$88</f>
        <v>0.00870234572460397</v>
      </c>
      <c r="D61" s="24">
        <f t="shared" si="9"/>
        <v>0.00921397317402528</v>
      </c>
      <c r="E61" s="24">
        <f t="shared" si="9"/>
        <v>0.008770704993337956</v>
      </c>
      <c r="F61" s="24">
        <f t="shared" si="9"/>
        <v>0.009807469178026227</v>
      </c>
      <c r="G61" s="24">
        <f t="shared" si="9"/>
        <v>0.011142350387825755</v>
      </c>
      <c r="H61" s="24">
        <f t="shared" si="9"/>
        <v>0.01141491055582676</v>
      </c>
      <c r="I61" s="24">
        <f t="shared" si="9"/>
        <v>0.011378412061386735</v>
      </c>
      <c r="J61" s="24">
        <f t="shared" si="9"/>
        <v>0.010907716759472287</v>
      </c>
      <c r="K61" s="24">
        <f t="shared" si="9"/>
        <v>0.011173418329784466</v>
      </c>
      <c r="L61" s="24">
        <f t="shared" si="9"/>
        <v>0.00981299393896866</v>
      </c>
      <c r="M61" s="24">
        <f t="shared" si="9"/>
        <v>0.010481895212257264</v>
      </c>
      <c r="N61" s="24">
        <f t="shared" si="9"/>
        <v>0.010922986818927833</v>
      </c>
      <c r="O61" s="24">
        <f t="shared" si="9"/>
        <v>0.010453963125939955</v>
      </c>
      <c r="P61" s="25">
        <f t="shared" si="9"/>
        <v>0.009110388171048714</v>
      </c>
      <c r="Q61" s="25">
        <f t="shared" si="9"/>
        <v>0.006884642783072886</v>
      </c>
      <c r="R61" s="32"/>
    </row>
    <row r="62" spans="1:18" ht="12">
      <c r="A62" s="8"/>
      <c r="B62" s="38" t="s">
        <v>16</v>
      </c>
      <c r="C62" s="45">
        <f aca="true" t="shared" si="10" ref="C62:Q62">(C20+C21)/C$88</f>
        <v>7.194003079033318E-06</v>
      </c>
      <c r="D62" s="24">
        <f t="shared" si="10"/>
        <v>0</v>
      </c>
      <c r="E62" s="24">
        <f t="shared" si="10"/>
        <v>0</v>
      </c>
      <c r="F62" s="24">
        <f t="shared" si="10"/>
        <v>0</v>
      </c>
      <c r="G62" s="24">
        <f t="shared" si="10"/>
        <v>4.1515691778278526E-05</v>
      </c>
      <c r="H62" s="24">
        <f t="shared" si="10"/>
        <v>0</v>
      </c>
      <c r="I62" s="24">
        <f t="shared" si="10"/>
        <v>0</v>
      </c>
      <c r="J62" s="24">
        <f t="shared" si="10"/>
        <v>0</v>
      </c>
      <c r="K62" s="24">
        <f t="shared" si="10"/>
        <v>0</v>
      </c>
      <c r="L62" s="24">
        <f t="shared" si="10"/>
        <v>0</v>
      </c>
      <c r="M62" s="24">
        <f t="shared" si="10"/>
        <v>0</v>
      </c>
      <c r="N62" s="24">
        <f t="shared" si="10"/>
        <v>0</v>
      </c>
      <c r="O62" s="24">
        <f t="shared" si="10"/>
        <v>0</v>
      </c>
      <c r="P62" s="25">
        <f t="shared" si="10"/>
        <v>0</v>
      </c>
      <c r="Q62" s="25">
        <f t="shared" si="10"/>
        <v>0</v>
      </c>
      <c r="R62" s="32"/>
    </row>
    <row r="63" spans="1:18" ht="12">
      <c r="A63" s="8"/>
      <c r="B63" s="38" t="s">
        <v>36</v>
      </c>
      <c r="C63" s="45">
        <f aca="true" t="shared" si="11" ref="C63:Q63">C17/C$88</f>
        <v>0</v>
      </c>
      <c r="D63" s="24">
        <f t="shared" si="11"/>
        <v>0</v>
      </c>
      <c r="E63" s="24">
        <f t="shared" si="11"/>
        <v>0</v>
      </c>
      <c r="F63" s="24">
        <f t="shared" si="11"/>
        <v>0</v>
      </c>
      <c r="G63" s="24">
        <f t="shared" si="11"/>
        <v>0</v>
      </c>
      <c r="H63" s="24">
        <f t="shared" si="11"/>
        <v>0</v>
      </c>
      <c r="I63" s="24">
        <f t="shared" si="11"/>
        <v>0</v>
      </c>
      <c r="J63" s="24">
        <f t="shared" si="11"/>
        <v>0</v>
      </c>
      <c r="K63" s="24">
        <f t="shared" si="11"/>
        <v>0</v>
      </c>
      <c r="L63" s="24">
        <f t="shared" si="11"/>
        <v>0</v>
      </c>
      <c r="M63" s="24">
        <f t="shared" si="11"/>
        <v>0</v>
      </c>
      <c r="N63" s="24">
        <f t="shared" si="11"/>
        <v>0</v>
      </c>
      <c r="O63" s="24">
        <f t="shared" si="11"/>
        <v>0</v>
      </c>
      <c r="P63" s="25">
        <f t="shared" si="11"/>
        <v>0</v>
      </c>
      <c r="Q63" s="25">
        <f t="shared" si="11"/>
        <v>0</v>
      </c>
      <c r="R63" s="32"/>
    </row>
    <row r="64" spans="1:18" ht="12">
      <c r="A64" s="8"/>
      <c r="B64" s="38" t="s">
        <v>34</v>
      </c>
      <c r="C64" s="45">
        <f aca="true" t="shared" si="12" ref="C64:Q64">(C22++C23+C24+C25)/C$88</f>
        <v>0.0005635302411909432</v>
      </c>
      <c r="D64" s="24">
        <f t="shared" si="12"/>
        <v>0.0005153335591893994</v>
      </c>
      <c r="E64" s="24">
        <f t="shared" si="12"/>
        <v>0.00039995929408367904</v>
      </c>
      <c r="F64" s="24">
        <f t="shared" si="12"/>
        <v>0.0005112677338699699</v>
      </c>
      <c r="G64" s="24">
        <f t="shared" si="12"/>
        <v>0.0005443168477596519</v>
      </c>
      <c r="H64" s="24">
        <f t="shared" si="12"/>
        <v>0.0004904487948646589</v>
      </c>
      <c r="I64" s="24">
        <f t="shared" si="12"/>
        <v>0.000526403404975187</v>
      </c>
      <c r="J64" s="24">
        <f t="shared" si="12"/>
        <v>0.0004912584886577084</v>
      </c>
      <c r="K64" s="24">
        <f t="shared" si="12"/>
        <v>0.0006877306212059092</v>
      </c>
      <c r="L64" s="24">
        <f t="shared" si="12"/>
        <v>0.0005350548650521459</v>
      </c>
      <c r="M64" s="24">
        <f t="shared" si="12"/>
        <v>0.0005417057712842439</v>
      </c>
      <c r="N64" s="24">
        <f t="shared" si="12"/>
        <v>0.0005255504361400547</v>
      </c>
      <c r="O64" s="24">
        <f t="shared" si="12"/>
        <v>0.0004545201359104328</v>
      </c>
      <c r="P64" s="25">
        <f t="shared" si="12"/>
        <v>0.0003470410829472968</v>
      </c>
      <c r="Q64" s="25">
        <f t="shared" si="12"/>
        <v>0.0003020766643522484</v>
      </c>
      <c r="R64" s="32"/>
    </row>
    <row r="65" spans="1:18" ht="12">
      <c r="A65" s="8"/>
      <c r="B65" s="38" t="s">
        <v>2</v>
      </c>
      <c r="C65" s="45">
        <f aca="true" t="shared" si="13" ref="C65:Q65">C16/C$88</f>
        <v>0.0031461773465639043</v>
      </c>
      <c r="D65" s="24">
        <f t="shared" si="13"/>
        <v>0.003130174211372648</v>
      </c>
      <c r="E65" s="24">
        <f t="shared" si="13"/>
        <v>0.00317600812225028</v>
      </c>
      <c r="F65" s="24">
        <f t="shared" si="13"/>
        <v>0.0034154552267203924</v>
      </c>
      <c r="G65" s="24">
        <f t="shared" si="13"/>
        <v>0.0033904481618927465</v>
      </c>
      <c r="H65" s="24">
        <f t="shared" si="13"/>
        <v>0.002871976896440026</v>
      </c>
      <c r="I65" s="24">
        <f t="shared" si="13"/>
        <v>0.0025960236296639566</v>
      </c>
      <c r="J65" s="24">
        <f t="shared" si="13"/>
        <v>0.0027763884720971846</v>
      </c>
      <c r="K65" s="24">
        <f t="shared" si="13"/>
        <v>0.0027443096903889646</v>
      </c>
      <c r="L65" s="24">
        <f t="shared" si="13"/>
        <v>0.002982273018323436</v>
      </c>
      <c r="M65" s="24">
        <f t="shared" si="13"/>
        <v>0.003178898888277086</v>
      </c>
      <c r="N65" s="24">
        <f t="shared" si="13"/>
        <v>0.0033893549313778106</v>
      </c>
      <c r="O65" s="24">
        <f t="shared" si="13"/>
        <v>0.0037520191611429845</v>
      </c>
      <c r="P65" s="25">
        <f t="shared" si="13"/>
        <v>0.0030315717826492894</v>
      </c>
      <c r="Q65" s="25">
        <f t="shared" si="13"/>
        <v>0.0024143590113526723</v>
      </c>
      <c r="R65" s="32"/>
    </row>
    <row r="66" spans="1:18" ht="12">
      <c r="A66" s="8"/>
      <c r="B66" s="38" t="s">
        <v>5</v>
      </c>
      <c r="C66" s="45">
        <f aca="true" t="shared" si="14" ref="C66:Q66">C19/C$88</f>
        <v>0.010987640702710222</v>
      </c>
      <c r="D66" s="24">
        <f t="shared" si="14"/>
        <v>0.009574229504754906</v>
      </c>
      <c r="E66" s="24">
        <f t="shared" si="14"/>
        <v>0.008524576196978769</v>
      </c>
      <c r="F66" s="24">
        <f t="shared" si="14"/>
        <v>0.009723425166979108</v>
      </c>
      <c r="G66" s="24">
        <f t="shared" si="14"/>
        <v>0.010764096307179217</v>
      </c>
      <c r="H66" s="24">
        <f t="shared" si="14"/>
        <v>0.011893953564764333</v>
      </c>
      <c r="I66" s="24">
        <f t="shared" si="14"/>
        <v>0.013920445598232724</v>
      </c>
      <c r="J66" s="24">
        <f t="shared" si="14"/>
        <v>0.014426550187278406</v>
      </c>
      <c r="K66" s="24">
        <f t="shared" si="14"/>
        <v>0.013128601217635882</v>
      </c>
      <c r="L66" s="24">
        <f t="shared" si="14"/>
        <v>0.01404738305542642</v>
      </c>
      <c r="M66" s="24">
        <f t="shared" si="14"/>
        <v>0.009643700273973824</v>
      </c>
      <c r="N66" s="24">
        <f t="shared" si="14"/>
        <v>0.01239720033047324</v>
      </c>
      <c r="O66" s="24">
        <f t="shared" si="14"/>
        <v>0.010108616944243302</v>
      </c>
      <c r="P66" s="25">
        <f t="shared" si="14"/>
        <v>0.0070259026986362405</v>
      </c>
      <c r="Q66" s="25">
        <f t="shared" si="14"/>
        <v>0.006305286792486858</v>
      </c>
      <c r="R66" s="32"/>
    </row>
    <row r="67" spans="1:18" s="7" customFormat="1" ht="12.75">
      <c r="A67" s="4"/>
      <c r="B67" s="39"/>
      <c r="C67" s="46">
        <f aca="true" t="shared" si="15" ref="C67:Q67">C26/C$88</f>
        <v>0.10189825761245426</v>
      </c>
      <c r="D67" s="27">
        <f t="shared" si="15"/>
        <v>0.10649272568508347</v>
      </c>
      <c r="E67" s="27">
        <f t="shared" si="15"/>
        <v>0.11124311608522683</v>
      </c>
      <c r="F67" s="27">
        <f t="shared" si="15"/>
        <v>0.10900274777225007</v>
      </c>
      <c r="G67" s="27">
        <f t="shared" si="15"/>
        <v>0.10699516342190783</v>
      </c>
      <c r="H67" s="27">
        <f t="shared" si="15"/>
        <v>0.10546930246775585</v>
      </c>
      <c r="I67" s="27">
        <f t="shared" si="15"/>
        <v>0.10221449364041699</v>
      </c>
      <c r="J67" s="27">
        <f t="shared" si="15"/>
        <v>0.09787602947550932</v>
      </c>
      <c r="K67" s="27">
        <f t="shared" si="15"/>
        <v>0.09956443727323626</v>
      </c>
      <c r="L67" s="27">
        <f t="shared" si="15"/>
        <v>0.09289341882515986</v>
      </c>
      <c r="M67" s="27">
        <f t="shared" si="15"/>
        <v>0.0902018132653266</v>
      </c>
      <c r="N67" s="27">
        <f t="shared" si="15"/>
        <v>0.09667901116349295</v>
      </c>
      <c r="O67" s="27">
        <f t="shared" si="15"/>
        <v>0.09275775636383891</v>
      </c>
      <c r="P67" s="28">
        <f t="shared" si="15"/>
        <v>0.07468995797444435</v>
      </c>
      <c r="Q67" s="28">
        <f t="shared" si="15"/>
        <v>0.05875391121651232</v>
      </c>
      <c r="R67" s="34"/>
    </row>
    <row r="68" spans="1:18" ht="12">
      <c r="A68" s="8" t="s">
        <v>15</v>
      </c>
      <c r="B68" s="38" t="s">
        <v>1</v>
      </c>
      <c r="C68" s="45">
        <f aca="true" t="shared" si="16" ref="C68:Q68">C27/C$87</f>
        <v>0.06645053989480705</v>
      </c>
      <c r="D68" s="24">
        <f t="shared" si="16"/>
        <v>0.076190237000946</v>
      </c>
      <c r="E68" s="24">
        <f t="shared" si="16"/>
        <v>0.07978841916770504</v>
      </c>
      <c r="F68" s="24">
        <f t="shared" si="16"/>
        <v>0.07461745658777007</v>
      </c>
      <c r="G68" s="24">
        <f t="shared" si="16"/>
        <v>0.07085145045103511</v>
      </c>
      <c r="H68" s="24">
        <f t="shared" si="16"/>
        <v>0.06679340327910932</v>
      </c>
      <c r="I68" s="24">
        <f t="shared" si="16"/>
        <v>0.060591614425666816</v>
      </c>
      <c r="J68" s="24">
        <f t="shared" si="16"/>
        <v>0.05749043000399239</v>
      </c>
      <c r="K68" s="24">
        <f t="shared" si="16"/>
        <v>0.05735471923353587</v>
      </c>
      <c r="L68" s="24">
        <f t="shared" si="16"/>
        <v>0.05609844645801504</v>
      </c>
      <c r="M68" s="24">
        <f t="shared" si="16"/>
        <v>0.05112309206563735</v>
      </c>
      <c r="N68" s="24">
        <f t="shared" si="16"/>
        <v>0.04937509531521195</v>
      </c>
      <c r="O68" s="24">
        <f t="shared" si="16"/>
        <v>0.04577627216375955</v>
      </c>
      <c r="P68" s="25">
        <f t="shared" si="16"/>
        <v>0.03342734925592769</v>
      </c>
      <c r="Q68" s="25">
        <f t="shared" si="16"/>
        <v>0.024833286775397354</v>
      </c>
      <c r="R68" s="32"/>
    </row>
    <row r="69" spans="1:18" ht="12">
      <c r="A69" s="8"/>
      <c r="B69" s="38" t="s">
        <v>35</v>
      </c>
      <c r="C69" s="45">
        <f aca="true" t="shared" si="17" ref="C69:Q69">C30/C$87</f>
        <v>0.0036977939872856673</v>
      </c>
      <c r="D69" s="24">
        <f t="shared" si="17"/>
        <v>0.004311391281780814</v>
      </c>
      <c r="E69" s="24">
        <f t="shared" si="17"/>
        <v>0.004010463513859205</v>
      </c>
      <c r="F69" s="24">
        <f t="shared" si="17"/>
        <v>0.004879526456694203</v>
      </c>
      <c r="G69" s="24">
        <f t="shared" si="17"/>
        <v>0.005281004607696801</v>
      </c>
      <c r="H69" s="24">
        <f t="shared" si="17"/>
        <v>0.005053421888535951</v>
      </c>
      <c r="I69" s="24">
        <f t="shared" si="17"/>
        <v>0.0054346530641432075</v>
      </c>
      <c r="J69" s="24">
        <f t="shared" si="17"/>
        <v>0.004141127106769059</v>
      </c>
      <c r="K69" s="24">
        <f t="shared" si="17"/>
        <v>0.0038491559405561763</v>
      </c>
      <c r="L69" s="24">
        <f t="shared" si="17"/>
        <v>0.0038649462235466744</v>
      </c>
      <c r="M69" s="24">
        <f t="shared" si="17"/>
        <v>0.003687326467952579</v>
      </c>
      <c r="N69" s="24">
        <f t="shared" si="17"/>
        <v>0.004001423373831708</v>
      </c>
      <c r="O69" s="24">
        <f t="shared" si="17"/>
        <v>0.004281389649704483</v>
      </c>
      <c r="P69" s="25">
        <f t="shared" si="17"/>
        <v>0.0036860974255026003</v>
      </c>
      <c r="Q69" s="25">
        <f t="shared" si="17"/>
        <v>0.00242817543030277</v>
      </c>
      <c r="R69" s="32"/>
    </row>
    <row r="70" spans="1:18" ht="12">
      <c r="A70" s="8"/>
      <c r="B70" s="38" t="s">
        <v>16</v>
      </c>
      <c r="C70" s="45">
        <f aca="true" t="shared" si="18" ref="C70:Q70">(C32+C33)/C$87</f>
        <v>0</v>
      </c>
      <c r="D70" s="24">
        <f t="shared" si="18"/>
        <v>0</v>
      </c>
      <c r="E70" s="24">
        <f t="shared" si="18"/>
        <v>0</v>
      </c>
      <c r="F70" s="24">
        <f t="shared" si="18"/>
        <v>0</v>
      </c>
      <c r="G70" s="24">
        <f t="shared" si="18"/>
        <v>0</v>
      </c>
      <c r="H70" s="24">
        <f t="shared" si="18"/>
        <v>0</v>
      </c>
      <c r="I70" s="24">
        <f t="shared" si="18"/>
        <v>0</v>
      </c>
      <c r="J70" s="24">
        <f t="shared" si="18"/>
        <v>0</v>
      </c>
      <c r="K70" s="24">
        <f t="shared" si="18"/>
        <v>0</v>
      </c>
      <c r="L70" s="24">
        <f t="shared" si="18"/>
        <v>0</v>
      </c>
      <c r="M70" s="24">
        <f t="shared" si="18"/>
        <v>0</v>
      </c>
      <c r="N70" s="24">
        <f t="shared" si="18"/>
        <v>0</v>
      </c>
      <c r="O70" s="24">
        <f t="shared" si="18"/>
        <v>0</v>
      </c>
      <c r="P70" s="25">
        <f t="shared" si="18"/>
        <v>0</v>
      </c>
      <c r="Q70" s="25">
        <f t="shared" si="18"/>
        <v>0</v>
      </c>
      <c r="R70" s="32"/>
    </row>
    <row r="71" spans="1:18" ht="12">
      <c r="A71" s="8"/>
      <c r="B71" s="38" t="s">
        <v>36</v>
      </c>
      <c r="C71" s="45">
        <f aca="true" t="shared" si="19" ref="C71:Q71">C29/C$87</f>
        <v>0</v>
      </c>
      <c r="D71" s="24">
        <f t="shared" si="19"/>
        <v>0</v>
      </c>
      <c r="E71" s="24">
        <f t="shared" si="19"/>
        <v>0</v>
      </c>
      <c r="F71" s="24">
        <f t="shared" si="19"/>
        <v>0</v>
      </c>
      <c r="G71" s="24">
        <f t="shared" si="19"/>
        <v>0</v>
      </c>
      <c r="H71" s="24">
        <f t="shared" si="19"/>
        <v>0</v>
      </c>
      <c r="I71" s="24">
        <f t="shared" si="19"/>
        <v>0</v>
      </c>
      <c r="J71" s="24">
        <f t="shared" si="19"/>
        <v>0</v>
      </c>
      <c r="K71" s="24">
        <f t="shared" si="19"/>
        <v>0</v>
      </c>
      <c r="L71" s="24">
        <f t="shared" si="19"/>
        <v>0</v>
      </c>
      <c r="M71" s="24">
        <f t="shared" si="19"/>
        <v>0</v>
      </c>
      <c r="N71" s="24">
        <f t="shared" si="19"/>
        <v>0</v>
      </c>
      <c r="O71" s="24">
        <f t="shared" si="19"/>
        <v>0</v>
      </c>
      <c r="P71" s="25">
        <f t="shared" si="19"/>
        <v>0</v>
      </c>
      <c r="Q71" s="25">
        <f t="shared" si="19"/>
        <v>0</v>
      </c>
      <c r="R71" s="32"/>
    </row>
    <row r="72" spans="1:18" ht="12">
      <c r="A72" s="8"/>
      <c r="B72" s="38" t="s">
        <v>34</v>
      </c>
      <c r="C72" s="45">
        <f aca="true" t="shared" si="20" ref="C72:Q72">(C34+C35+C36+C37)/C$87</f>
        <v>0.0005909716418036454</v>
      </c>
      <c r="D72" s="24">
        <f t="shared" si="20"/>
        <v>0.000502298013411357</v>
      </c>
      <c r="E72" s="24">
        <f t="shared" si="20"/>
        <v>0.0005363788650223216</v>
      </c>
      <c r="F72" s="24">
        <f t="shared" si="20"/>
        <v>0.0005730987449137486</v>
      </c>
      <c r="G72" s="24">
        <f t="shared" si="20"/>
        <v>0.0005110649620351743</v>
      </c>
      <c r="H72" s="24">
        <f t="shared" si="20"/>
        <v>0.00046523566592870664</v>
      </c>
      <c r="I72" s="24">
        <f t="shared" si="20"/>
        <v>0.0005879595420271892</v>
      </c>
      <c r="J72" s="24">
        <f t="shared" si="20"/>
        <v>0.0005871163194852164</v>
      </c>
      <c r="K72" s="24">
        <f t="shared" si="20"/>
        <v>0.0007499349546212828</v>
      </c>
      <c r="L72" s="24">
        <f t="shared" si="20"/>
        <v>0.0006655876079688989</v>
      </c>
      <c r="M72" s="24">
        <f t="shared" si="20"/>
        <v>0.0006243481071234446</v>
      </c>
      <c r="N72" s="24">
        <f t="shared" si="20"/>
        <v>0.0006100173564462132</v>
      </c>
      <c r="O72" s="24">
        <f t="shared" si="20"/>
        <v>0.0006126567680553554</v>
      </c>
      <c r="P72" s="25">
        <f t="shared" si="20"/>
        <v>0.0005193718486031061</v>
      </c>
      <c r="Q72" s="25">
        <f t="shared" si="20"/>
        <v>0.0003939517659783255</v>
      </c>
      <c r="R72" s="32"/>
    </row>
    <row r="73" spans="1:18" ht="12">
      <c r="A73" s="8"/>
      <c r="B73" s="38" t="s">
        <v>2</v>
      </c>
      <c r="C73" s="45">
        <f aca="true" t="shared" si="21" ref="C73:Q73">C28/C$87</f>
        <v>0.0032165742218169847</v>
      </c>
      <c r="D73" s="24">
        <f t="shared" si="21"/>
        <v>0.003775606734142033</v>
      </c>
      <c r="E73" s="24">
        <f t="shared" si="21"/>
        <v>0.004249771007484548</v>
      </c>
      <c r="F73" s="24">
        <f t="shared" si="21"/>
        <v>0.00457660283438265</v>
      </c>
      <c r="G73" s="24">
        <f t="shared" si="21"/>
        <v>0.004177753261081186</v>
      </c>
      <c r="H73" s="24">
        <f t="shared" si="21"/>
        <v>0.0037138640228446753</v>
      </c>
      <c r="I73" s="24">
        <f t="shared" si="21"/>
        <v>0.003392685465481213</v>
      </c>
      <c r="J73" s="24">
        <f t="shared" si="21"/>
        <v>0.0030138637733574444</v>
      </c>
      <c r="K73" s="24">
        <f t="shared" si="21"/>
        <v>0.003236964140865333</v>
      </c>
      <c r="L73" s="24">
        <f t="shared" si="21"/>
        <v>0.003305247553209191</v>
      </c>
      <c r="M73" s="24">
        <f t="shared" si="21"/>
        <v>0.0027544769431916676</v>
      </c>
      <c r="N73" s="24">
        <f t="shared" si="21"/>
        <v>0.0032098532327288834</v>
      </c>
      <c r="O73" s="24">
        <f t="shared" si="21"/>
        <v>0.0033299697275479315</v>
      </c>
      <c r="P73" s="25">
        <f t="shared" si="21"/>
        <v>0.0028565451673170836</v>
      </c>
      <c r="Q73" s="25">
        <f t="shared" si="21"/>
        <v>0.0023995243927770736</v>
      </c>
      <c r="R73" s="32"/>
    </row>
    <row r="74" spans="1:18" ht="12">
      <c r="A74" s="8"/>
      <c r="B74" s="38" t="s">
        <v>5</v>
      </c>
      <c r="C74" s="45">
        <f aca="true" t="shared" si="22" ref="C74:Q74">C31/C$87</f>
        <v>0.0024567535394980117</v>
      </c>
      <c r="D74" s="24">
        <f t="shared" si="22"/>
        <v>0.0020929083892139875</v>
      </c>
      <c r="E74" s="24">
        <f t="shared" si="22"/>
        <v>0.002203279337860921</v>
      </c>
      <c r="F74" s="24">
        <f t="shared" si="22"/>
        <v>0.002087716856471513</v>
      </c>
      <c r="G74" s="24">
        <f t="shared" si="22"/>
        <v>0.0021172691284314362</v>
      </c>
      <c r="H74" s="24">
        <f t="shared" si="22"/>
        <v>0.0023341996342285108</v>
      </c>
      <c r="I74" s="24">
        <f t="shared" si="22"/>
        <v>0.002669654136772102</v>
      </c>
      <c r="J74" s="24">
        <f t="shared" si="22"/>
        <v>0.0022466984492300946</v>
      </c>
      <c r="K74" s="24">
        <f t="shared" si="22"/>
        <v>0.002777820291097201</v>
      </c>
      <c r="L74" s="24">
        <f t="shared" si="22"/>
        <v>0.0029119457848639325</v>
      </c>
      <c r="M74" s="24">
        <f t="shared" si="22"/>
        <v>0.002401903894463134</v>
      </c>
      <c r="N74" s="24">
        <f t="shared" si="22"/>
        <v>0.0024545936485573816</v>
      </c>
      <c r="O74" s="24">
        <f t="shared" si="22"/>
        <v>0.0017010234971889867</v>
      </c>
      <c r="P74" s="25">
        <f t="shared" si="22"/>
        <v>0.0010098897056171508</v>
      </c>
      <c r="Q74" s="25">
        <f t="shared" si="22"/>
        <v>0.0014325518762848199</v>
      </c>
      <c r="R74" s="32"/>
    </row>
    <row r="75" spans="1:18" s="7" customFormat="1" ht="12.75">
      <c r="A75" s="4"/>
      <c r="B75" s="39"/>
      <c r="C75" s="46">
        <f aca="true" t="shared" si="23" ref="C75:Q75">C38/C$87</f>
        <v>0.07641263328521136</v>
      </c>
      <c r="D75" s="27">
        <f t="shared" si="23"/>
        <v>0.08687244141949418</v>
      </c>
      <c r="E75" s="27">
        <f t="shared" si="23"/>
        <v>0.09078831189193204</v>
      </c>
      <c r="F75" s="27">
        <f t="shared" si="23"/>
        <v>0.08673440148023219</v>
      </c>
      <c r="G75" s="27">
        <f t="shared" si="23"/>
        <v>0.0829385424102797</v>
      </c>
      <c r="H75" s="27">
        <f t="shared" si="23"/>
        <v>0.07836012449064717</v>
      </c>
      <c r="I75" s="27">
        <f t="shared" si="23"/>
        <v>0.07267656663409053</v>
      </c>
      <c r="J75" s="27">
        <f t="shared" si="23"/>
        <v>0.0674792356528342</v>
      </c>
      <c r="K75" s="27">
        <f t="shared" si="23"/>
        <v>0.06796859456067586</v>
      </c>
      <c r="L75" s="27">
        <f t="shared" si="23"/>
        <v>0.06684617362760373</v>
      </c>
      <c r="M75" s="27">
        <f t="shared" si="23"/>
        <v>0.060591147478368176</v>
      </c>
      <c r="N75" s="27">
        <f t="shared" si="23"/>
        <v>0.05965098292677613</v>
      </c>
      <c r="O75" s="27">
        <f t="shared" si="23"/>
        <v>0.05570131180625631</v>
      </c>
      <c r="P75" s="28">
        <f t="shared" si="23"/>
        <v>0.04149925340296763</v>
      </c>
      <c r="Q75" s="28">
        <f t="shared" si="23"/>
        <v>0.031487490240740344</v>
      </c>
      <c r="R75" s="34"/>
    </row>
    <row r="76" spans="1:18" ht="12">
      <c r="A76" s="8" t="s">
        <v>0</v>
      </c>
      <c r="B76" s="38" t="s">
        <v>1</v>
      </c>
      <c r="C76" s="45">
        <f aca="true" t="shared" si="24" ref="C76:Q76">C39/C$89</f>
        <v>0.050131322782204064</v>
      </c>
      <c r="D76" s="24">
        <f t="shared" si="24"/>
        <v>0.056320710862193105</v>
      </c>
      <c r="E76" s="24">
        <f t="shared" si="24"/>
        <v>0.061185398574242135</v>
      </c>
      <c r="F76" s="24">
        <f t="shared" si="24"/>
        <v>0.05676603101217822</v>
      </c>
      <c r="G76" s="24">
        <f t="shared" si="24"/>
        <v>0.05333972877650132</v>
      </c>
      <c r="H76" s="24">
        <f t="shared" si="24"/>
        <v>0.049618389265629066</v>
      </c>
      <c r="I76" s="24">
        <f t="shared" si="24"/>
        <v>0.04447356484048183</v>
      </c>
      <c r="J76" s="24">
        <f t="shared" si="24"/>
        <v>0.04226658761584989</v>
      </c>
      <c r="K76" s="24">
        <f t="shared" si="24"/>
        <v>0.04561419527635744</v>
      </c>
      <c r="L76" s="24">
        <f t="shared" si="24"/>
        <v>0.0418784992112108</v>
      </c>
      <c r="M76" s="24">
        <f t="shared" si="24"/>
        <v>0.040925503668265424</v>
      </c>
      <c r="N76" s="24">
        <f t="shared" si="24"/>
        <v>0.04236614505752167</v>
      </c>
      <c r="O76" s="24">
        <f t="shared" si="24"/>
        <v>0.04239026823445857</v>
      </c>
      <c r="P76" s="25">
        <f t="shared" si="24"/>
        <v>0.03450206822227975</v>
      </c>
      <c r="Q76" s="25">
        <f t="shared" si="24"/>
        <v>0.027547725092555687</v>
      </c>
      <c r="R76" s="32"/>
    </row>
    <row r="77" spans="1:18" ht="12">
      <c r="A77" s="8"/>
      <c r="B77" s="38" t="s">
        <v>35</v>
      </c>
      <c r="C77" s="45">
        <f aca="true" t="shared" si="25" ref="C77:Q77">C42/C$89</f>
        <v>0.006574534173905743</v>
      </c>
      <c r="D77" s="24">
        <f t="shared" si="25"/>
        <v>0.007252784579699698</v>
      </c>
      <c r="E77" s="24">
        <f t="shared" si="25"/>
        <v>0.00721856456547594</v>
      </c>
      <c r="F77" s="24">
        <f t="shared" si="25"/>
        <v>0.007843596254876545</v>
      </c>
      <c r="G77" s="24">
        <f t="shared" si="25"/>
        <v>0.008328253209142019</v>
      </c>
      <c r="H77" s="24">
        <f t="shared" si="25"/>
        <v>0.00805375006158796</v>
      </c>
      <c r="I77" s="24">
        <f t="shared" si="25"/>
        <v>0.007705101712460212</v>
      </c>
      <c r="J77" s="24">
        <f t="shared" si="25"/>
        <v>0.006931794095149741</v>
      </c>
      <c r="K77" s="24">
        <f t="shared" si="25"/>
        <v>0.0071653579254930605</v>
      </c>
      <c r="L77" s="24">
        <f t="shared" si="25"/>
        <v>0.006418563949456932</v>
      </c>
      <c r="M77" s="24">
        <f t="shared" si="25"/>
        <v>0.006647786037003211</v>
      </c>
      <c r="N77" s="24">
        <f t="shared" si="25"/>
        <v>0.006983670612451864</v>
      </c>
      <c r="O77" s="24">
        <f t="shared" si="25"/>
        <v>0.006871189830067267</v>
      </c>
      <c r="P77" s="25">
        <f t="shared" si="25"/>
        <v>0.005974864363711283</v>
      </c>
      <c r="Q77" s="25">
        <f t="shared" si="25"/>
        <v>0.004653925831182667</v>
      </c>
      <c r="R77" s="32"/>
    </row>
    <row r="78" spans="1:18" ht="12">
      <c r="A78" s="8"/>
      <c r="B78" s="38" t="s">
        <v>16</v>
      </c>
      <c r="C78" s="45">
        <f aca="true" t="shared" si="26" ref="C78:Q78">(C44+C45)/C$89</f>
        <v>2.398589629297973E-06</v>
      </c>
      <c r="D78" s="24">
        <f t="shared" si="26"/>
        <v>0</v>
      </c>
      <c r="E78" s="24">
        <f t="shared" si="26"/>
        <v>0</v>
      </c>
      <c r="F78" s="24">
        <f t="shared" si="26"/>
        <v>0</v>
      </c>
      <c r="G78" s="24">
        <f t="shared" si="26"/>
        <v>1.4177090766460784E-05</v>
      </c>
      <c r="H78" s="24">
        <f t="shared" si="26"/>
        <v>0</v>
      </c>
      <c r="I78" s="24">
        <f t="shared" si="26"/>
        <v>0</v>
      </c>
      <c r="J78" s="24">
        <f t="shared" si="26"/>
        <v>0</v>
      </c>
      <c r="K78" s="24">
        <f t="shared" si="26"/>
        <v>0</v>
      </c>
      <c r="L78" s="24">
        <f t="shared" si="26"/>
        <v>0</v>
      </c>
      <c r="M78" s="24">
        <f t="shared" si="26"/>
        <v>0</v>
      </c>
      <c r="N78" s="24">
        <f t="shared" si="26"/>
        <v>0</v>
      </c>
      <c r="O78" s="24">
        <f t="shared" si="26"/>
        <v>0</v>
      </c>
      <c r="P78" s="25">
        <f t="shared" si="26"/>
        <v>0</v>
      </c>
      <c r="Q78" s="25">
        <f t="shared" si="26"/>
        <v>0</v>
      </c>
      <c r="R78" s="32"/>
    </row>
    <row r="79" spans="1:18" ht="12">
      <c r="A79" s="8"/>
      <c r="B79" s="38" t="s">
        <v>36</v>
      </c>
      <c r="C79" s="45">
        <f aca="true" t="shared" si="27" ref="C79:Q79">C41/C$89</f>
        <v>0</v>
      </c>
      <c r="D79" s="24">
        <f t="shared" si="27"/>
        <v>0</v>
      </c>
      <c r="E79" s="24">
        <f t="shared" si="27"/>
        <v>0</v>
      </c>
      <c r="F79" s="24">
        <f t="shared" si="27"/>
        <v>0</v>
      </c>
      <c r="G79" s="24">
        <f t="shared" si="27"/>
        <v>0</v>
      </c>
      <c r="H79" s="24">
        <f t="shared" si="27"/>
        <v>0</v>
      </c>
      <c r="I79" s="24">
        <f t="shared" si="27"/>
        <v>0</v>
      </c>
      <c r="J79" s="24">
        <f t="shared" si="27"/>
        <v>0</v>
      </c>
      <c r="K79" s="24">
        <f t="shared" si="27"/>
        <v>0</v>
      </c>
      <c r="L79" s="24">
        <f t="shared" si="27"/>
        <v>0</v>
      </c>
      <c r="M79" s="24">
        <f t="shared" si="27"/>
        <v>0</v>
      </c>
      <c r="N79" s="24">
        <f t="shared" si="27"/>
        <v>0</v>
      </c>
      <c r="O79" s="24">
        <f t="shared" si="27"/>
        <v>0</v>
      </c>
      <c r="P79" s="25">
        <f t="shared" si="27"/>
        <v>0</v>
      </c>
      <c r="Q79" s="25">
        <f t="shared" si="27"/>
        <v>0</v>
      </c>
      <c r="R79" s="32"/>
    </row>
    <row r="80" spans="1:18" ht="12">
      <c r="A80" s="8"/>
      <c r="B80" s="38" t="s">
        <v>34</v>
      </c>
      <c r="C80" s="45">
        <f aca="true" t="shared" si="28" ref="C80:Q80">(C46+C47+C48+C49)/C$89</f>
        <v>0.0012152854121776397</v>
      </c>
      <c r="D80" s="24">
        <f t="shared" si="28"/>
        <v>0.0010812198647837282</v>
      </c>
      <c r="E80" s="24">
        <f t="shared" si="28"/>
        <v>0.0010804807185832356</v>
      </c>
      <c r="F80" s="24">
        <f t="shared" si="28"/>
        <v>0.0010771302781953877</v>
      </c>
      <c r="G80" s="24">
        <f t="shared" si="28"/>
        <v>0.0011192025543967097</v>
      </c>
      <c r="H80" s="24">
        <f t="shared" si="28"/>
        <v>0.001072999134249241</v>
      </c>
      <c r="I80" s="24">
        <f t="shared" si="28"/>
        <v>0.0010576389992750055</v>
      </c>
      <c r="J80" s="24">
        <f t="shared" si="28"/>
        <v>0.001145059272752965</v>
      </c>
      <c r="K80" s="24">
        <f t="shared" si="28"/>
        <v>0.0012767835402970537</v>
      </c>
      <c r="L80" s="24">
        <f t="shared" si="28"/>
        <v>0.00112035318377123</v>
      </c>
      <c r="M80" s="24">
        <f t="shared" si="28"/>
        <v>0.0010153504660178907</v>
      </c>
      <c r="N80" s="24">
        <f t="shared" si="28"/>
        <v>0.0009809838318494257</v>
      </c>
      <c r="O80" s="24">
        <f t="shared" si="28"/>
        <v>0.000991594021244789</v>
      </c>
      <c r="P80" s="25">
        <f t="shared" si="28"/>
        <v>0.0009237380297060264</v>
      </c>
      <c r="Q80" s="25">
        <f t="shared" si="28"/>
        <v>0.0007645410556273707</v>
      </c>
      <c r="R80" s="32"/>
    </row>
    <row r="81" spans="1:18" ht="12">
      <c r="A81" s="8"/>
      <c r="B81" s="38" t="s">
        <v>2</v>
      </c>
      <c r="C81" s="45">
        <f aca="true" t="shared" si="29" ref="C81:Q81">C40/C$89</f>
        <v>0.0023330281794304948</v>
      </c>
      <c r="D81" s="24">
        <f t="shared" si="29"/>
        <v>0.0025284278696380545</v>
      </c>
      <c r="E81" s="24">
        <f t="shared" si="29"/>
        <v>0.0027194746321400113</v>
      </c>
      <c r="F81" s="24">
        <f t="shared" si="29"/>
        <v>0.0027102242756061627</v>
      </c>
      <c r="G81" s="24">
        <f t="shared" si="29"/>
        <v>0.002692859629473857</v>
      </c>
      <c r="H81" s="24">
        <f t="shared" si="29"/>
        <v>0.0023063224831640023</v>
      </c>
      <c r="I81" s="24">
        <f t="shared" si="29"/>
        <v>0.0019857870067032913</v>
      </c>
      <c r="J81" s="24">
        <f t="shared" si="29"/>
        <v>0.001964494714756596</v>
      </c>
      <c r="K81" s="24">
        <f t="shared" si="29"/>
        <v>0.002246165084002922</v>
      </c>
      <c r="L81" s="24">
        <f t="shared" si="29"/>
        <v>0.0023315458148752623</v>
      </c>
      <c r="M81" s="24">
        <f t="shared" si="29"/>
        <v>0.0023338696117626424</v>
      </c>
      <c r="N81" s="24">
        <f t="shared" si="29"/>
        <v>0.0025059540896552918</v>
      </c>
      <c r="O81" s="24">
        <f t="shared" si="29"/>
        <v>0.0028882620998169537</v>
      </c>
      <c r="P81" s="25">
        <f t="shared" si="29"/>
        <v>0.0024331138952387492</v>
      </c>
      <c r="Q81" s="25">
        <f t="shared" si="29"/>
        <v>0.002060244925917563</v>
      </c>
      <c r="R81" s="32"/>
    </row>
    <row r="82" spans="1:18" ht="12">
      <c r="A82" s="8"/>
      <c r="B82" s="38" t="s">
        <v>5</v>
      </c>
      <c r="C82" s="45">
        <f aca="true" t="shared" si="30" ref="C82:Q82">C43/C$89</f>
        <v>0.013783895069699017</v>
      </c>
      <c r="D82" s="24">
        <f t="shared" si="30"/>
        <v>0.01120609438028799</v>
      </c>
      <c r="E82" s="24">
        <f t="shared" si="30"/>
        <v>0.010352753120483928</v>
      </c>
      <c r="F82" s="24">
        <f t="shared" si="30"/>
        <v>0.010148117275920129</v>
      </c>
      <c r="G82" s="24">
        <f t="shared" si="30"/>
        <v>0.010684800740989278</v>
      </c>
      <c r="H82" s="24">
        <f t="shared" si="30"/>
        <v>0.01236999074811971</v>
      </c>
      <c r="I82" s="24">
        <f t="shared" si="30"/>
        <v>0.012758351975125324</v>
      </c>
      <c r="J82" s="24">
        <f t="shared" si="30"/>
        <v>0.014064799142319118</v>
      </c>
      <c r="K82" s="24">
        <f t="shared" si="30"/>
        <v>0.012587503043584124</v>
      </c>
      <c r="L82" s="24">
        <f t="shared" si="30"/>
        <v>0.012661504967403779</v>
      </c>
      <c r="M82" s="24">
        <f t="shared" si="30"/>
        <v>0.008407071617363324</v>
      </c>
      <c r="N82" s="24">
        <f t="shared" si="30"/>
        <v>0.011157749282533139</v>
      </c>
      <c r="O82" s="24">
        <f t="shared" si="30"/>
        <v>0.009435190152072002</v>
      </c>
      <c r="P82" s="25">
        <f t="shared" si="30"/>
        <v>0.006466166207942185</v>
      </c>
      <c r="Q82" s="25">
        <f t="shared" si="30"/>
        <v>0.00610799350784166</v>
      </c>
      <c r="R82" s="32"/>
    </row>
    <row r="83" spans="1:18" s="7" customFormat="1" ht="12.75">
      <c r="A83" s="4"/>
      <c r="B83" s="39" t="s">
        <v>12</v>
      </c>
      <c r="C83" s="46">
        <f aca="true" t="shared" si="31" ref="C83:Q83">(C50+C52)/C$89</f>
        <v>0.07404048890815466</v>
      </c>
      <c r="D83" s="27">
        <f t="shared" si="31"/>
        <v>0.07838926686384419</v>
      </c>
      <c r="E83" s="27">
        <f t="shared" si="31"/>
        <v>0.08255670401212542</v>
      </c>
      <c r="F83" s="27">
        <f t="shared" si="31"/>
        <v>0.07854512792017215</v>
      </c>
      <c r="G83" s="27">
        <f t="shared" si="31"/>
        <v>0.07617904832213786</v>
      </c>
      <c r="H83" s="27">
        <f t="shared" si="31"/>
        <v>0.07342147417834866</v>
      </c>
      <c r="I83" s="27">
        <f t="shared" si="31"/>
        <v>0.06798046278161807</v>
      </c>
      <c r="J83" s="27">
        <f t="shared" si="31"/>
        <v>0.06637275236055971</v>
      </c>
      <c r="K83" s="27">
        <f t="shared" si="31"/>
        <v>0.06889002557948032</v>
      </c>
      <c r="L83" s="27">
        <f t="shared" si="31"/>
        <v>0.06441048575072414</v>
      </c>
      <c r="M83" s="27">
        <f t="shared" si="31"/>
        <v>0.05932959923239557</v>
      </c>
      <c r="N83" s="27">
        <f t="shared" si="31"/>
        <v>0.06399452144034166</v>
      </c>
      <c r="O83" s="27">
        <f t="shared" si="31"/>
        <v>0.06257652409772803</v>
      </c>
      <c r="P83" s="28">
        <f t="shared" si="31"/>
        <v>0.050299967489970315</v>
      </c>
      <c r="Q83" s="28">
        <f t="shared" si="31"/>
        <v>0.04113444469436561</v>
      </c>
      <c r="R83" s="34"/>
    </row>
    <row r="84" spans="1:18" ht="12">
      <c r="A84" s="13" t="s">
        <v>17</v>
      </c>
      <c r="B84" s="20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43"/>
    </row>
    <row r="85" spans="1:18" s="7" customFormat="1" ht="12">
      <c r="A85" s="13"/>
      <c r="B85" s="20"/>
      <c r="C85" s="29">
        <v>2001</v>
      </c>
      <c r="D85" s="15">
        <v>2002</v>
      </c>
      <c r="E85" s="14">
        <v>2003</v>
      </c>
      <c r="F85" s="14">
        <v>2004</v>
      </c>
      <c r="G85" s="14">
        <v>2005</v>
      </c>
      <c r="H85" s="14">
        <v>2006</v>
      </c>
      <c r="I85" s="14">
        <v>2007</v>
      </c>
      <c r="J85" s="14">
        <v>2008</v>
      </c>
      <c r="K85" s="14">
        <v>2009</v>
      </c>
      <c r="L85" s="14">
        <v>2010</v>
      </c>
      <c r="M85" s="14">
        <v>2011</v>
      </c>
      <c r="N85" s="14">
        <v>2012</v>
      </c>
      <c r="O85" s="14">
        <v>2013</v>
      </c>
      <c r="P85" s="14">
        <v>2014</v>
      </c>
      <c r="Q85" s="14">
        <v>2015</v>
      </c>
      <c r="R85" s="12"/>
    </row>
    <row r="86" spans="1:18" s="3" customFormat="1" ht="12">
      <c r="A86" s="6" t="s">
        <v>13</v>
      </c>
      <c r="C86" s="35">
        <v>715272</v>
      </c>
      <c r="D86" s="10">
        <v>715542</v>
      </c>
      <c r="E86" s="10">
        <v>714973</v>
      </c>
      <c r="F86" s="10">
        <v>713981</v>
      </c>
      <c r="G86" s="10">
        <v>712811</v>
      </c>
      <c r="H86" s="10">
        <v>715617</v>
      </c>
      <c r="I86" s="10">
        <v>719280</v>
      </c>
      <c r="J86" s="10">
        <v>724508</v>
      </c>
      <c r="K86" s="10">
        <v>729896</v>
      </c>
      <c r="L86" s="10">
        <v>732770</v>
      </c>
      <c r="M86" s="10">
        <v>737971</v>
      </c>
      <c r="N86" s="10">
        <v>740485</v>
      </c>
      <c r="O86" s="10">
        <v>741608</v>
      </c>
      <c r="P86" s="10">
        <v>739789</v>
      </c>
      <c r="Q86" s="10">
        <v>736539</v>
      </c>
      <c r="R86" s="40"/>
    </row>
    <row r="87" spans="1:18" s="3" customFormat="1" ht="12">
      <c r="A87" s="6" t="s">
        <v>15</v>
      </c>
      <c r="C87" s="35">
        <v>118449</v>
      </c>
      <c r="D87" s="10">
        <v>119451</v>
      </c>
      <c r="E87" s="10">
        <v>121183</v>
      </c>
      <c r="F87" s="10">
        <v>122143</v>
      </c>
      <c r="G87" s="10">
        <v>123272</v>
      </c>
      <c r="H87" s="10">
        <v>124668</v>
      </c>
      <c r="I87" s="10">
        <v>125859</v>
      </c>
      <c r="J87" s="10">
        <v>127743</v>
      </c>
      <c r="K87" s="10">
        <v>130678</v>
      </c>
      <c r="L87" s="10">
        <v>132214</v>
      </c>
      <c r="M87" s="10">
        <v>136142</v>
      </c>
      <c r="N87" s="10">
        <v>137701</v>
      </c>
      <c r="O87" s="10">
        <v>138740</v>
      </c>
      <c r="P87" s="10">
        <v>138629</v>
      </c>
      <c r="Q87" s="10">
        <v>139611</v>
      </c>
      <c r="R87" s="40"/>
    </row>
    <row r="88" spans="1:18" s="3" customFormat="1" ht="12">
      <c r="A88" s="6" t="s">
        <v>14</v>
      </c>
      <c r="C88" s="35">
        <v>417014</v>
      </c>
      <c r="D88" s="10">
        <v>419146</v>
      </c>
      <c r="E88" s="10">
        <v>422543</v>
      </c>
      <c r="F88" s="10">
        <v>428347</v>
      </c>
      <c r="G88" s="10">
        <v>433571</v>
      </c>
      <c r="H88" s="10">
        <v>438374</v>
      </c>
      <c r="I88" s="10">
        <v>444526</v>
      </c>
      <c r="J88" s="10">
        <v>449865</v>
      </c>
      <c r="K88" s="10">
        <v>453666</v>
      </c>
      <c r="L88" s="10">
        <v>456028</v>
      </c>
      <c r="M88" s="10">
        <v>448583</v>
      </c>
      <c r="N88" s="10">
        <v>449053</v>
      </c>
      <c r="O88" s="10">
        <v>448825</v>
      </c>
      <c r="P88" s="10">
        <v>446633</v>
      </c>
      <c r="Q88" s="10">
        <v>443596</v>
      </c>
      <c r="R88" s="40"/>
    </row>
    <row r="89" spans="1:18" s="3" customFormat="1" ht="12">
      <c r="A89" s="29" t="s">
        <v>0</v>
      </c>
      <c r="B89" s="15"/>
      <c r="C89" s="29">
        <f>SUM(C86:C88)</f>
        <v>1250735</v>
      </c>
      <c r="D89" s="15">
        <f aca="true" t="shared" si="32" ref="D89:Q89">SUM(D86:D88)</f>
        <v>1254139</v>
      </c>
      <c r="E89" s="15">
        <f t="shared" si="32"/>
        <v>1258699</v>
      </c>
      <c r="F89" s="15">
        <f t="shared" si="32"/>
        <v>1264471</v>
      </c>
      <c r="G89" s="15">
        <f t="shared" si="32"/>
        <v>1269654</v>
      </c>
      <c r="H89" s="15">
        <f t="shared" si="32"/>
        <v>1278659</v>
      </c>
      <c r="I89" s="15">
        <f t="shared" si="32"/>
        <v>1289665</v>
      </c>
      <c r="J89" s="15">
        <f t="shared" si="32"/>
        <v>1302116</v>
      </c>
      <c r="K89" s="15">
        <f t="shared" si="32"/>
        <v>1314240</v>
      </c>
      <c r="L89" s="15">
        <f t="shared" si="32"/>
        <v>1321012</v>
      </c>
      <c r="M89" s="15">
        <f t="shared" si="32"/>
        <v>1322696</v>
      </c>
      <c r="N89" s="15">
        <f t="shared" si="32"/>
        <v>1327239</v>
      </c>
      <c r="O89" s="15">
        <f t="shared" si="32"/>
        <v>1329173</v>
      </c>
      <c r="P89" s="15">
        <f t="shared" si="32"/>
        <v>1325051</v>
      </c>
      <c r="Q89" s="15">
        <f t="shared" si="32"/>
        <v>1319746</v>
      </c>
      <c r="R89" s="41"/>
    </row>
    <row r="90" spans="1:18" ht="12">
      <c r="A90" s="13"/>
      <c r="B90" s="20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43"/>
    </row>
    <row r="91" spans="1:18" ht="12">
      <c r="A91" s="13" t="s">
        <v>38</v>
      </c>
      <c r="B91" s="20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43"/>
    </row>
    <row r="92" spans="1:18" ht="12">
      <c r="A92" s="13"/>
      <c r="B92" s="20"/>
      <c r="C92" s="29">
        <v>2001</v>
      </c>
      <c r="D92" s="15">
        <v>2002</v>
      </c>
      <c r="E92" s="14">
        <v>2003</v>
      </c>
      <c r="F92" s="14">
        <v>2004</v>
      </c>
      <c r="G92" s="14">
        <v>2005</v>
      </c>
      <c r="H92" s="14">
        <v>2006</v>
      </c>
      <c r="I92" s="14">
        <v>2007</v>
      </c>
      <c r="J92" s="14">
        <v>2008</v>
      </c>
      <c r="K92" s="14">
        <v>2009</v>
      </c>
      <c r="L92" s="14">
        <v>2010</v>
      </c>
      <c r="M92" s="14">
        <v>2011</v>
      </c>
      <c r="N92" s="14">
        <v>2012</v>
      </c>
      <c r="O92" s="14">
        <v>2013</v>
      </c>
      <c r="P92" s="14">
        <v>2014</v>
      </c>
      <c r="Q92" s="14">
        <v>2015</v>
      </c>
      <c r="R92" s="12"/>
    </row>
    <row r="93" spans="1:18" ht="12">
      <c r="A93" s="6" t="s">
        <v>13</v>
      </c>
      <c r="B93" s="3"/>
      <c r="C93" s="35">
        <f>C3+C5+C6+C8+C10+C12</f>
        <v>27089</v>
      </c>
      <c r="D93" s="10">
        <f aca="true" t="shared" si="33" ref="D93:Q93">D3+D5+D6+D8+D10+D12</f>
        <v>31706</v>
      </c>
      <c r="E93" s="10">
        <f t="shared" si="33"/>
        <v>34722</v>
      </c>
      <c r="F93" s="10">
        <f t="shared" si="33"/>
        <v>31710</v>
      </c>
      <c r="G93" s="10">
        <f t="shared" si="33"/>
        <v>29481</v>
      </c>
      <c r="H93" s="10">
        <f t="shared" si="33"/>
        <v>25765</v>
      </c>
      <c r="I93" s="10">
        <f t="shared" si="33"/>
        <v>21658</v>
      </c>
      <c r="J93" s="10">
        <f t="shared" si="33"/>
        <v>20694</v>
      </c>
      <c r="K93" s="10">
        <f t="shared" si="33"/>
        <v>24233</v>
      </c>
      <c r="L93" s="10">
        <f t="shared" si="33"/>
        <v>22036</v>
      </c>
      <c r="M93" s="10">
        <f t="shared" si="33"/>
        <v>21448</v>
      </c>
      <c r="N93" s="10">
        <f t="shared" si="33"/>
        <v>22476</v>
      </c>
      <c r="O93" s="10">
        <f t="shared" si="33"/>
        <v>23746</v>
      </c>
      <c r="P93" s="10">
        <f t="shared" si="33"/>
        <v>20178</v>
      </c>
      <c r="Q93" s="10">
        <f t="shared" si="33"/>
        <v>16956</v>
      </c>
      <c r="R93" s="40"/>
    </row>
    <row r="94" spans="1:18" ht="12">
      <c r="A94" s="6" t="s">
        <v>15</v>
      </c>
      <c r="B94" s="3"/>
      <c r="C94" s="35">
        <f>C27+C29+C30+C32+C34+C36</f>
        <v>8361</v>
      </c>
      <c r="D94" s="10">
        <f aca="true" t="shared" si="34" ref="D94:Q94">D27+D29+D30+D32+D34+D36</f>
        <v>9649</v>
      </c>
      <c r="E94" s="10">
        <f t="shared" si="34"/>
        <v>10205</v>
      </c>
      <c r="F94" s="10">
        <f t="shared" si="34"/>
        <v>9753</v>
      </c>
      <c r="G94" s="10">
        <f t="shared" si="34"/>
        <v>9420</v>
      </c>
      <c r="H94" s="10">
        <f t="shared" si="34"/>
        <v>8996</v>
      </c>
      <c r="I94" s="10">
        <f t="shared" si="34"/>
        <v>8351</v>
      </c>
      <c r="J94" s="10">
        <f t="shared" si="34"/>
        <v>7916</v>
      </c>
      <c r="K94" s="10">
        <f t="shared" si="34"/>
        <v>8055</v>
      </c>
      <c r="L94" s="10">
        <f t="shared" si="34"/>
        <v>7978</v>
      </c>
      <c r="M94" s="10">
        <f t="shared" si="34"/>
        <v>7511</v>
      </c>
      <c r="N94" s="10">
        <f t="shared" si="34"/>
        <v>7397</v>
      </c>
      <c r="O94" s="10">
        <f t="shared" si="34"/>
        <v>7005</v>
      </c>
      <c r="P94" s="10">
        <f t="shared" si="34"/>
        <v>5188</v>
      </c>
      <c r="Q94" s="10">
        <f t="shared" si="34"/>
        <v>3839</v>
      </c>
      <c r="R94" s="40"/>
    </row>
    <row r="95" spans="1:18" ht="12">
      <c r="A95" s="6" t="s">
        <v>14</v>
      </c>
      <c r="B95" s="3"/>
      <c r="C95" s="35">
        <f>C15+C17+C18+C20+C22+C24</f>
        <v>36514</v>
      </c>
      <c r="D95" s="10">
        <f aca="true" t="shared" si="35" ref="D95:Q95">D15+D17+D18+D20+D22+D24</f>
        <v>39229</v>
      </c>
      <c r="E95" s="10">
        <f t="shared" si="35"/>
        <v>41942</v>
      </c>
      <c r="F95" s="10">
        <f t="shared" si="35"/>
        <v>40947</v>
      </c>
      <c r="G95" s="10">
        <f t="shared" si="35"/>
        <v>40120</v>
      </c>
      <c r="H95" s="10">
        <f t="shared" si="35"/>
        <v>39647</v>
      </c>
      <c r="I95" s="10">
        <f t="shared" si="35"/>
        <v>37957</v>
      </c>
      <c r="J95" s="10">
        <f t="shared" si="35"/>
        <v>36170</v>
      </c>
      <c r="K95" s="10">
        <f t="shared" si="35"/>
        <v>37781</v>
      </c>
      <c r="L95" s="10">
        <f t="shared" si="35"/>
        <v>34446</v>
      </c>
      <c r="M95" s="10">
        <f t="shared" si="35"/>
        <v>34559</v>
      </c>
      <c r="N95" s="10">
        <f t="shared" si="35"/>
        <v>36179</v>
      </c>
      <c r="O95" s="10">
        <f t="shared" si="35"/>
        <v>35282</v>
      </c>
      <c r="P95" s="10">
        <f t="shared" si="35"/>
        <v>28760</v>
      </c>
      <c r="Q95" s="10">
        <f t="shared" si="35"/>
        <v>22111</v>
      </c>
      <c r="R95" s="40"/>
    </row>
    <row r="96" spans="1:18" ht="12">
      <c r="A96" s="29" t="s">
        <v>0</v>
      </c>
      <c r="B96" s="15"/>
      <c r="C96" s="29">
        <f>C39+C41+C42+C44+C46+C48</f>
        <v>71964</v>
      </c>
      <c r="D96" s="15">
        <f aca="true" t="shared" si="36" ref="D96:Q96">D39+D41+D42+D44+D46+D48</f>
        <v>80584</v>
      </c>
      <c r="E96" s="15">
        <f t="shared" si="36"/>
        <v>86869</v>
      </c>
      <c r="F96" s="15">
        <f t="shared" si="36"/>
        <v>82410</v>
      </c>
      <c r="G96" s="15">
        <f t="shared" si="36"/>
        <v>79021</v>
      </c>
      <c r="H96" s="15">
        <f t="shared" si="36"/>
        <v>74408</v>
      </c>
      <c r="I96" s="15">
        <f t="shared" si="36"/>
        <v>67966</v>
      </c>
      <c r="J96" s="15">
        <f t="shared" si="36"/>
        <v>64780</v>
      </c>
      <c r="K96" s="15">
        <f t="shared" si="36"/>
        <v>70069</v>
      </c>
      <c r="L96" s="15">
        <f t="shared" si="36"/>
        <v>64460</v>
      </c>
      <c r="M96" s="15">
        <f t="shared" si="36"/>
        <v>63518</v>
      </c>
      <c r="N96" s="15">
        <f t="shared" si="36"/>
        <v>66052</v>
      </c>
      <c r="O96" s="15">
        <f t="shared" si="36"/>
        <v>66033</v>
      </c>
      <c r="P96" s="15">
        <f t="shared" si="36"/>
        <v>54126</v>
      </c>
      <c r="Q96" s="15">
        <f t="shared" si="36"/>
        <v>42906</v>
      </c>
      <c r="R96" s="41"/>
    </row>
    <row r="97" spans="1:18" ht="12">
      <c r="A97" s="13"/>
      <c r="B97" s="20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42"/>
    </row>
    <row r="98" spans="1:18" ht="12">
      <c r="A98" s="13" t="s">
        <v>40</v>
      </c>
      <c r="B98" s="20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43"/>
    </row>
    <row r="99" spans="1:18" ht="12">
      <c r="A99" s="13"/>
      <c r="B99" s="20"/>
      <c r="C99" s="29">
        <v>2001</v>
      </c>
      <c r="D99" s="15">
        <v>2002</v>
      </c>
      <c r="E99" s="14">
        <v>2003</v>
      </c>
      <c r="F99" s="14">
        <v>2004</v>
      </c>
      <c r="G99" s="14">
        <v>2005</v>
      </c>
      <c r="H99" s="14">
        <v>2006</v>
      </c>
      <c r="I99" s="14">
        <v>2007</v>
      </c>
      <c r="J99" s="14">
        <v>2008</v>
      </c>
      <c r="K99" s="14">
        <v>2009</v>
      </c>
      <c r="L99" s="14">
        <v>2010</v>
      </c>
      <c r="M99" s="14">
        <v>2011</v>
      </c>
      <c r="N99" s="14">
        <v>2012</v>
      </c>
      <c r="O99" s="14">
        <v>2013</v>
      </c>
      <c r="P99" s="14">
        <v>2014</v>
      </c>
      <c r="Q99" s="14">
        <v>2015</v>
      </c>
      <c r="R99" s="12"/>
    </row>
    <row r="100" spans="1:18" ht="12">
      <c r="A100" s="6" t="s">
        <v>13</v>
      </c>
      <c r="B100" s="3"/>
      <c r="C100" s="35">
        <f>C4+C7+C9+C11+C13</f>
        <v>13972</v>
      </c>
      <c r="D100" s="10">
        <f aca="true" t="shared" si="37" ref="D100:Q100">D4+D7+D9+D11+D13</f>
        <v>11592</v>
      </c>
      <c r="E100" s="10">
        <f t="shared" si="37"/>
        <v>11185</v>
      </c>
      <c r="F100" s="10">
        <f t="shared" si="37"/>
        <v>10323</v>
      </c>
      <c r="G100" s="10">
        <f t="shared" si="37"/>
        <v>10626</v>
      </c>
      <c r="H100" s="10">
        <f t="shared" si="37"/>
        <v>12112</v>
      </c>
      <c r="I100" s="10">
        <f t="shared" si="37"/>
        <v>11430</v>
      </c>
      <c r="J100" s="10">
        <f t="shared" si="37"/>
        <v>13080</v>
      </c>
      <c r="K100" s="10">
        <f t="shared" si="37"/>
        <v>12254</v>
      </c>
      <c r="L100" s="10">
        <f t="shared" si="37"/>
        <v>11851</v>
      </c>
      <c r="M100" s="10">
        <f t="shared" si="37"/>
        <v>8315</v>
      </c>
      <c r="N100" s="10">
        <f t="shared" si="37"/>
        <v>10832</v>
      </c>
      <c r="O100" s="10">
        <f t="shared" si="37"/>
        <v>10069</v>
      </c>
      <c r="P100" s="10">
        <f t="shared" si="37"/>
        <v>7360</v>
      </c>
      <c r="Q100" s="10">
        <f t="shared" si="37"/>
        <v>6872</v>
      </c>
      <c r="R100" s="40"/>
    </row>
    <row r="101" spans="1:18" ht="12">
      <c r="A101" s="6" t="s">
        <v>15</v>
      </c>
      <c r="B101" s="3"/>
      <c r="C101" s="35">
        <f>C28+C31+C33+C35+C37</f>
        <v>690</v>
      </c>
      <c r="D101" s="10">
        <f aca="true" t="shared" si="38" ref="D101:Q101">D28+D31+D33+D35+D37</f>
        <v>728</v>
      </c>
      <c r="E101" s="10">
        <f t="shared" si="38"/>
        <v>797</v>
      </c>
      <c r="F101" s="10">
        <f t="shared" si="38"/>
        <v>841</v>
      </c>
      <c r="G101" s="10">
        <f t="shared" si="38"/>
        <v>804</v>
      </c>
      <c r="H101" s="10">
        <f t="shared" si="38"/>
        <v>773</v>
      </c>
      <c r="I101" s="10">
        <f t="shared" si="38"/>
        <v>796</v>
      </c>
      <c r="J101" s="10">
        <f t="shared" si="38"/>
        <v>704</v>
      </c>
      <c r="K101" s="10">
        <f t="shared" si="38"/>
        <v>827</v>
      </c>
      <c r="L101" s="10">
        <f t="shared" si="38"/>
        <v>860</v>
      </c>
      <c r="M101" s="10">
        <f t="shared" si="38"/>
        <v>738</v>
      </c>
      <c r="N101" s="10">
        <f t="shared" si="38"/>
        <v>817</v>
      </c>
      <c r="O101" s="10">
        <f t="shared" si="38"/>
        <v>723</v>
      </c>
      <c r="P101" s="10">
        <f t="shared" si="38"/>
        <v>565</v>
      </c>
      <c r="Q101" s="10">
        <f t="shared" si="38"/>
        <v>557</v>
      </c>
      <c r="R101" s="40"/>
    </row>
    <row r="102" spans="1:18" ht="12">
      <c r="A102" s="6" t="s">
        <v>14</v>
      </c>
      <c r="B102" s="3"/>
      <c r="C102" s="35">
        <f>C16+C19+C21+C23+C25</f>
        <v>5979</v>
      </c>
      <c r="D102" s="10">
        <f aca="true" t="shared" si="39" ref="D102:Q102">D16+D19+D21+D23+D25</f>
        <v>5407</v>
      </c>
      <c r="E102" s="10">
        <f t="shared" si="39"/>
        <v>5063</v>
      </c>
      <c r="F102" s="10">
        <f t="shared" si="39"/>
        <v>5744</v>
      </c>
      <c r="G102" s="10">
        <f t="shared" si="39"/>
        <v>6270</v>
      </c>
      <c r="H102" s="10">
        <f t="shared" si="39"/>
        <v>6588</v>
      </c>
      <c r="I102" s="10">
        <f t="shared" si="39"/>
        <v>7480</v>
      </c>
      <c r="J102" s="10">
        <f t="shared" si="39"/>
        <v>7861</v>
      </c>
      <c r="K102" s="10">
        <f t="shared" si="39"/>
        <v>7388</v>
      </c>
      <c r="L102" s="10">
        <f t="shared" si="39"/>
        <v>7916</v>
      </c>
      <c r="M102" s="10">
        <f t="shared" si="39"/>
        <v>5904</v>
      </c>
      <c r="N102" s="10">
        <f t="shared" si="39"/>
        <v>7235</v>
      </c>
      <c r="O102" s="10">
        <f t="shared" si="39"/>
        <v>6350</v>
      </c>
      <c r="P102" s="10">
        <f t="shared" si="39"/>
        <v>4599</v>
      </c>
      <c r="Q102" s="10">
        <f t="shared" si="39"/>
        <v>3952</v>
      </c>
      <c r="R102" s="40"/>
    </row>
    <row r="103" spans="1:18" ht="12">
      <c r="A103" s="29" t="s">
        <v>0</v>
      </c>
      <c r="B103" s="15"/>
      <c r="C103" s="29">
        <f>C40+C43+C45+C47+C49</f>
        <v>20641</v>
      </c>
      <c r="D103" s="15">
        <f aca="true" t="shared" si="40" ref="D103:Q103">D40+D43+D45+D47+D49</f>
        <v>17727</v>
      </c>
      <c r="E103" s="15">
        <f t="shared" si="40"/>
        <v>17045</v>
      </c>
      <c r="F103" s="15">
        <f t="shared" si="40"/>
        <v>16908</v>
      </c>
      <c r="G103" s="15">
        <f t="shared" si="40"/>
        <v>17700</v>
      </c>
      <c r="H103" s="15">
        <f t="shared" si="40"/>
        <v>19473</v>
      </c>
      <c r="I103" s="15">
        <f t="shared" si="40"/>
        <v>19706</v>
      </c>
      <c r="J103" s="15">
        <f t="shared" si="40"/>
        <v>21645</v>
      </c>
      <c r="K103" s="15">
        <f t="shared" si="40"/>
        <v>20469</v>
      </c>
      <c r="L103" s="15">
        <f t="shared" si="40"/>
        <v>20627</v>
      </c>
      <c r="M103" s="15">
        <f t="shared" si="40"/>
        <v>14957</v>
      </c>
      <c r="N103" s="15">
        <f t="shared" si="40"/>
        <v>18884</v>
      </c>
      <c r="O103" s="15">
        <f t="shared" si="40"/>
        <v>17142</v>
      </c>
      <c r="P103" s="15">
        <f t="shared" si="40"/>
        <v>12524</v>
      </c>
      <c r="Q103" s="15">
        <f t="shared" si="40"/>
        <v>11381</v>
      </c>
      <c r="R103" s="41"/>
    </row>
    <row r="104" spans="1:18" ht="12">
      <c r="A104" s="13"/>
      <c r="B104" s="20"/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42"/>
    </row>
    <row r="105" spans="1:18" ht="12">
      <c r="A105" s="13" t="s">
        <v>29</v>
      </c>
      <c r="B105" s="20"/>
      <c r="C105" s="4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43"/>
    </row>
    <row r="106" spans="1:18" ht="12">
      <c r="A106" s="13"/>
      <c r="B106" s="20"/>
      <c r="C106" s="29">
        <v>2001</v>
      </c>
      <c r="D106" s="15">
        <v>2002</v>
      </c>
      <c r="E106" s="14">
        <v>2003</v>
      </c>
      <c r="F106" s="14">
        <v>2004</v>
      </c>
      <c r="G106" s="14">
        <v>2005</v>
      </c>
      <c r="H106" s="14">
        <v>2006</v>
      </c>
      <c r="I106" s="14">
        <v>2007</v>
      </c>
      <c r="J106" s="14">
        <v>2008</v>
      </c>
      <c r="K106" s="14">
        <v>2009</v>
      </c>
      <c r="L106" s="14">
        <v>2010</v>
      </c>
      <c r="M106" s="14">
        <v>2011</v>
      </c>
      <c r="N106" s="14">
        <v>2012</v>
      </c>
      <c r="O106" s="14">
        <v>2013</v>
      </c>
      <c r="P106" s="14">
        <v>2014</v>
      </c>
      <c r="Q106" s="14">
        <v>2015</v>
      </c>
      <c r="R106" s="12"/>
    </row>
    <row r="107" spans="1:18" ht="12">
      <c r="A107" s="6" t="s">
        <v>13</v>
      </c>
      <c r="B107" s="3"/>
      <c r="C107" s="35">
        <f aca="true" t="shared" si="41" ref="C107:Q107">C14</f>
        <v>41061</v>
      </c>
      <c r="D107" s="10">
        <f t="shared" si="41"/>
        <v>43298</v>
      </c>
      <c r="E107" s="10">
        <f t="shared" si="41"/>
        <v>45907</v>
      </c>
      <c r="F107" s="10">
        <f t="shared" si="41"/>
        <v>42033</v>
      </c>
      <c r="G107" s="10">
        <f t="shared" si="41"/>
        <v>40107</v>
      </c>
      <c r="H107" s="10">
        <f t="shared" si="41"/>
        <v>37877</v>
      </c>
      <c r="I107" s="10">
        <f t="shared" si="41"/>
        <v>33088</v>
      </c>
      <c r="J107" s="10">
        <f t="shared" si="41"/>
        <v>33774</v>
      </c>
      <c r="K107" s="10">
        <f t="shared" si="41"/>
        <v>36487</v>
      </c>
      <c r="L107" s="10">
        <f t="shared" si="41"/>
        <v>33887</v>
      </c>
      <c r="M107" s="10">
        <f t="shared" si="41"/>
        <v>29763</v>
      </c>
      <c r="N107" s="10">
        <f t="shared" si="41"/>
        <v>33308</v>
      </c>
      <c r="O107" s="10">
        <f t="shared" si="41"/>
        <v>33815</v>
      </c>
      <c r="P107" s="10">
        <f t="shared" si="41"/>
        <v>27538</v>
      </c>
      <c r="Q107" s="10">
        <f t="shared" si="41"/>
        <v>23828</v>
      </c>
      <c r="R107" s="40"/>
    </row>
    <row r="108" spans="1:18" ht="12">
      <c r="A108" s="6" t="s">
        <v>15</v>
      </c>
      <c r="B108" s="3"/>
      <c r="C108" s="35">
        <f aca="true" t="shared" si="42" ref="C108:Q108">C38</f>
        <v>9051</v>
      </c>
      <c r="D108" s="10">
        <f t="shared" si="42"/>
        <v>10377</v>
      </c>
      <c r="E108" s="10">
        <f t="shared" si="42"/>
        <v>11002</v>
      </c>
      <c r="F108" s="10">
        <f t="shared" si="42"/>
        <v>10594</v>
      </c>
      <c r="G108" s="10">
        <f t="shared" si="42"/>
        <v>10224</v>
      </c>
      <c r="H108" s="10">
        <f t="shared" si="42"/>
        <v>9769</v>
      </c>
      <c r="I108" s="10">
        <f t="shared" si="42"/>
        <v>9147</v>
      </c>
      <c r="J108" s="10">
        <f t="shared" si="42"/>
        <v>8620</v>
      </c>
      <c r="K108" s="10">
        <f t="shared" si="42"/>
        <v>8882</v>
      </c>
      <c r="L108" s="10">
        <f t="shared" si="42"/>
        <v>8838</v>
      </c>
      <c r="M108" s="10">
        <f t="shared" si="42"/>
        <v>8249</v>
      </c>
      <c r="N108" s="10">
        <f t="shared" si="42"/>
        <v>8214</v>
      </c>
      <c r="O108" s="10">
        <f t="shared" si="42"/>
        <v>7728</v>
      </c>
      <c r="P108" s="10">
        <f t="shared" si="42"/>
        <v>5753</v>
      </c>
      <c r="Q108" s="10">
        <f t="shared" si="42"/>
        <v>4396</v>
      </c>
      <c r="R108" s="40"/>
    </row>
    <row r="109" spans="1:18" ht="12">
      <c r="A109" s="6" t="s">
        <v>14</v>
      </c>
      <c r="B109" s="3"/>
      <c r="C109" s="35">
        <f aca="true" t="shared" si="43" ref="C109:Q109">C26</f>
        <v>42493</v>
      </c>
      <c r="D109" s="10">
        <f t="shared" si="43"/>
        <v>44636</v>
      </c>
      <c r="E109" s="10">
        <f t="shared" si="43"/>
        <v>47005</v>
      </c>
      <c r="F109" s="10">
        <f t="shared" si="43"/>
        <v>46691</v>
      </c>
      <c r="G109" s="10">
        <f t="shared" si="43"/>
        <v>46390</v>
      </c>
      <c r="H109" s="10">
        <f t="shared" si="43"/>
        <v>46235</v>
      </c>
      <c r="I109" s="10">
        <f t="shared" si="43"/>
        <v>45437</v>
      </c>
      <c r="J109" s="10">
        <f t="shared" si="43"/>
        <v>44031</v>
      </c>
      <c r="K109" s="10">
        <f t="shared" si="43"/>
        <v>45169</v>
      </c>
      <c r="L109" s="10">
        <f t="shared" si="43"/>
        <v>42362</v>
      </c>
      <c r="M109" s="10">
        <f t="shared" si="43"/>
        <v>40463</v>
      </c>
      <c r="N109" s="10">
        <f t="shared" si="43"/>
        <v>43414</v>
      </c>
      <c r="O109" s="10">
        <f t="shared" si="43"/>
        <v>41632</v>
      </c>
      <c r="P109" s="10">
        <f t="shared" si="43"/>
        <v>33359</v>
      </c>
      <c r="Q109" s="10">
        <f t="shared" si="43"/>
        <v>26063</v>
      </c>
      <c r="R109" s="40"/>
    </row>
    <row r="110" spans="1:18" ht="12">
      <c r="A110" s="29" t="s">
        <v>0</v>
      </c>
      <c r="B110" s="15"/>
      <c r="C110" s="29">
        <f aca="true" t="shared" si="44" ref="C110:Q110">C50</f>
        <v>92605</v>
      </c>
      <c r="D110" s="15">
        <f t="shared" si="44"/>
        <v>98311</v>
      </c>
      <c r="E110" s="15">
        <f t="shared" si="44"/>
        <v>103914</v>
      </c>
      <c r="F110" s="15">
        <f t="shared" si="44"/>
        <v>99318</v>
      </c>
      <c r="G110" s="15">
        <f t="shared" si="44"/>
        <v>96721</v>
      </c>
      <c r="H110" s="15">
        <f t="shared" si="44"/>
        <v>93881</v>
      </c>
      <c r="I110" s="15">
        <f t="shared" si="44"/>
        <v>87672</v>
      </c>
      <c r="J110" s="15">
        <f t="shared" si="44"/>
        <v>86425</v>
      </c>
      <c r="K110" s="15">
        <f t="shared" si="44"/>
        <v>90538</v>
      </c>
      <c r="L110" s="15">
        <f t="shared" si="44"/>
        <v>85087</v>
      </c>
      <c r="M110" s="15">
        <f t="shared" si="44"/>
        <v>78475</v>
      </c>
      <c r="N110" s="15">
        <f t="shared" si="44"/>
        <v>84936</v>
      </c>
      <c r="O110" s="15">
        <f t="shared" si="44"/>
        <v>83175</v>
      </c>
      <c r="P110" s="15">
        <f t="shared" si="44"/>
        <v>66650</v>
      </c>
      <c r="Q110" s="15">
        <f t="shared" si="44"/>
        <v>54287</v>
      </c>
      <c r="R110" s="41"/>
    </row>
    <row r="111" spans="1:18" ht="12">
      <c r="A111" s="13"/>
      <c r="B111" s="20"/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42"/>
    </row>
    <row r="112" spans="1:18" ht="12">
      <c r="A112" s="13" t="s">
        <v>1</v>
      </c>
      <c r="B112" s="20"/>
      <c r="C112" s="1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43"/>
    </row>
    <row r="113" spans="1:18" ht="12">
      <c r="A113" s="13"/>
      <c r="B113" s="20"/>
      <c r="C113" s="29">
        <v>2001</v>
      </c>
      <c r="D113" s="15">
        <v>2002</v>
      </c>
      <c r="E113" s="14">
        <v>2003</v>
      </c>
      <c r="F113" s="14">
        <v>2004</v>
      </c>
      <c r="G113" s="14">
        <v>2005</v>
      </c>
      <c r="H113" s="14">
        <v>2006</v>
      </c>
      <c r="I113" s="14">
        <v>2007</v>
      </c>
      <c r="J113" s="14">
        <v>2008</v>
      </c>
      <c r="K113" s="14">
        <v>2009</v>
      </c>
      <c r="L113" s="14">
        <v>2010</v>
      </c>
      <c r="M113" s="14">
        <v>2011</v>
      </c>
      <c r="N113" s="14">
        <v>2012</v>
      </c>
      <c r="O113" s="14">
        <v>2013</v>
      </c>
      <c r="P113" s="14">
        <v>2014</v>
      </c>
      <c r="Q113" s="14">
        <v>2015</v>
      </c>
      <c r="R113" s="12"/>
    </row>
    <row r="114" spans="1:18" ht="12">
      <c r="A114" s="6" t="s">
        <v>13</v>
      </c>
      <c r="B114" s="3"/>
      <c r="C114" s="35">
        <f>C3</f>
        <v>22098</v>
      </c>
      <c r="D114" s="10">
        <f aca="true" t="shared" si="45" ref="D114:Q114">D3</f>
        <v>26300</v>
      </c>
      <c r="E114" s="10">
        <f t="shared" si="45"/>
        <v>29159</v>
      </c>
      <c r="F114" s="10">
        <f t="shared" si="45"/>
        <v>26022</v>
      </c>
      <c r="G114" s="10">
        <f t="shared" si="45"/>
        <v>23821</v>
      </c>
      <c r="H114" s="10">
        <f t="shared" si="45"/>
        <v>20575</v>
      </c>
      <c r="I114" s="10">
        <f t="shared" si="45"/>
        <v>16927</v>
      </c>
      <c r="J114" s="10">
        <f t="shared" si="45"/>
        <v>16528</v>
      </c>
      <c r="K114" s="10">
        <f t="shared" si="45"/>
        <v>19866</v>
      </c>
      <c r="L114" s="10">
        <f t="shared" si="45"/>
        <v>18028</v>
      </c>
      <c r="M114" s="10">
        <f t="shared" si="45"/>
        <v>17406</v>
      </c>
      <c r="N114" s="10">
        <f t="shared" si="45"/>
        <v>18247</v>
      </c>
      <c r="O114" s="10">
        <f t="shared" si="45"/>
        <v>19478</v>
      </c>
      <c r="P114" s="10">
        <f>P3</f>
        <v>16440</v>
      </c>
      <c r="Q114" s="10">
        <f t="shared" si="45"/>
        <v>13882</v>
      </c>
      <c r="R114" s="40"/>
    </row>
    <row r="115" spans="1:18" ht="12">
      <c r="A115" s="6" t="s">
        <v>15</v>
      </c>
      <c r="B115" s="3"/>
      <c r="C115" s="35">
        <f>C27</f>
        <v>7871</v>
      </c>
      <c r="D115" s="10">
        <f aca="true" t="shared" si="46" ref="D115:Q115">D27</f>
        <v>9101</v>
      </c>
      <c r="E115" s="10">
        <f t="shared" si="46"/>
        <v>9669</v>
      </c>
      <c r="F115" s="10">
        <f t="shared" si="46"/>
        <v>9114</v>
      </c>
      <c r="G115" s="10">
        <f t="shared" si="46"/>
        <v>8734</v>
      </c>
      <c r="H115" s="10">
        <f t="shared" si="46"/>
        <v>8327</v>
      </c>
      <c r="I115" s="10">
        <f t="shared" si="46"/>
        <v>7626</v>
      </c>
      <c r="J115" s="10">
        <f t="shared" si="46"/>
        <v>7344</v>
      </c>
      <c r="K115" s="10">
        <f t="shared" si="46"/>
        <v>7495</v>
      </c>
      <c r="L115" s="10">
        <f t="shared" si="46"/>
        <v>7417</v>
      </c>
      <c r="M115" s="10">
        <f t="shared" si="46"/>
        <v>6960</v>
      </c>
      <c r="N115" s="10">
        <f t="shared" si="46"/>
        <v>6799</v>
      </c>
      <c r="O115" s="10">
        <f t="shared" si="46"/>
        <v>6351</v>
      </c>
      <c r="P115" s="10">
        <f>P27</f>
        <v>4634</v>
      </c>
      <c r="Q115" s="10">
        <f t="shared" si="46"/>
        <v>3467</v>
      </c>
      <c r="R115" s="40"/>
    </row>
    <row r="116" spans="1:18" ht="12">
      <c r="A116" s="6" t="s">
        <v>14</v>
      </c>
      <c r="B116" s="3"/>
      <c r="C116" s="35">
        <f>C15</f>
        <v>32732</v>
      </c>
      <c r="D116" s="10">
        <f aca="true" t="shared" si="47" ref="D116:Q116">D15</f>
        <v>35233</v>
      </c>
      <c r="E116" s="10">
        <f t="shared" si="47"/>
        <v>38186</v>
      </c>
      <c r="F116" s="10">
        <f t="shared" si="47"/>
        <v>36643</v>
      </c>
      <c r="G116" s="10">
        <f t="shared" si="47"/>
        <v>35168</v>
      </c>
      <c r="H116" s="10">
        <f t="shared" si="47"/>
        <v>34543</v>
      </c>
      <c r="I116" s="10">
        <f t="shared" si="47"/>
        <v>32803</v>
      </c>
      <c r="J116" s="10">
        <f t="shared" si="47"/>
        <v>31164</v>
      </c>
      <c r="K116" s="10">
        <f t="shared" si="47"/>
        <v>32587</v>
      </c>
      <c r="L116" s="10">
        <f t="shared" si="47"/>
        <v>29877</v>
      </c>
      <c r="M116" s="10">
        <f t="shared" si="47"/>
        <v>29766</v>
      </c>
      <c r="N116" s="10">
        <f t="shared" si="47"/>
        <v>31184</v>
      </c>
      <c r="O116" s="10">
        <f t="shared" si="47"/>
        <v>30515</v>
      </c>
      <c r="P116" s="10">
        <f>P15</f>
        <v>24643</v>
      </c>
      <c r="Q116" s="10">
        <f t="shared" si="47"/>
        <v>19007</v>
      </c>
      <c r="R116" s="40"/>
    </row>
    <row r="117" spans="1:18" ht="12">
      <c r="A117" s="29" t="s">
        <v>0</v>
      </c>
      <c r="B117" s="15"/>
      <c r="C117" s="29">
        <f>SUM(C114:C116)</f>
        <v>62701</v>
      </c>
      <c r="D117" s="15">
        <f aca="true" t="shared" si="48" ref="D117:Q117">SUM(D114:D116)</f>
        <v>70634</v>
      </c>
      <c r="E117" s="15">
        <f t="shared" si="48"/>
        <v>77014</v>
      </c>
      <c r="F117" s="15">
        <f t="shared" si="48"/>
        <v>71779</v>
      </c>
      <c r="G117" s="15">
        <f t="shared" si="48"/>
        <v>67723</v>
      </c>
      <c r="H117" s="15">
        <f t="shared" si="48"/>
        <v>63445</v>
      </c>
      <c r="I117" s="15">
        <f t="shared" si="48"/>
        <v>57356</v>
      </c>
      <c r="J117" s="15">
        <f t="shared" si="48"/>
        <v>55036</v>
      </c>
      <c r="K117" s="15">
        <f t="shared" si="48"/>
        <v>59948</v>
      </c>
      <c r="L117" s="15">
        <f t="shared" si="48"/>
        <v>55322</v>
      </c>
      <c r="M117" s="15">
        <f t="shared" si="48"/>
        <v>54132</v>
      </c>
      <c r="N117" s="15">
        <f t="shared" si="48"/>
        <v>56230</v>
      </c>
      <c r="O117" s="15">
        <f t="shared" si="48"/>
        <v>56344</v>
      </c>
      <c r="P117" s="15">
        <f t="shared" si="48"/>
        <v>45717</v>
      </c>
      <c r="Q117" s="15">
        <f t="shared" si="48"/>
        <v>36356</v>
      </c>
      <c r="R117" s="41"/>
    </row>
    <row r="118" spans="1:18" ht="12">
      <c r="A118" s="13"/>
      <c r="B118" s="20"/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42"/>
    </row>
    <row r="119" spans="1:18" ht="12">
      <c r="A119" s="13" t="s">
        <v>5</v>
      </c>
      <c r="B119" s="20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43"/>
    </row>
    <row r="120" spans="1:18" ht="12">
      <c r="A120" s="13"/>
      <c r="B120" s="20"/>
      <c r="C120" s="29">
        <v>2001</v>
      </c>
      <c r="D120" s="15">
        <v>2002</v>
      </c>
      <c r="E120" s="14">
        <v>2003</v>
      </c>
      <c r="F120" s="14">
        <v>2004</v>
      </c>
      <c r="G120" s="14">
        <v>2005</v>
      </c>
      <c r="H120" s="14">
        <v>2006</v>
      </c>
      <c r="I120" s="14">
        <v>2007</v>
      </c>
      <c r="J120" s="14">
        <v>2008</v>
      </c>
      <c r="K120" s="14">
        <v>2009</v>
      </c>
      <c r="L120" s="14">
        <v>2010</v>
      </c>
      <c r="M120" s="14">
        <v>2011</v>
      </c>
      <c r="N120" s="14">
        <v>2012</v>
      </c>
      <c r="O120" s="14">
        <v>2013</v>
      </c>
      <c r="P120" s="14">
        <v>2014</v>
      </c>
      <c r="Q120" s="14">
        <v>2015</v>
      </c>
      <c r="R120" s="12"/>
    </row>
    <row r="121" spans="1:18" ht="12">
      <c r="A121" s="6" t="s">
        <v>13</v>
      </c>
      <c r="B121" s="3"/>
      <c r="C121" s="35">
        <f>C7</f>
        <v>12367</v>
      </c>
      <c r="D121" s="10">
        <f aca="true" t="shared" si="49" ref="D121:Q121">D7</f>
        <v>9791</v>
      </c>
      <c r="E121" s="10">
        <f t="shared" si="49"/>
        <v>9162</v>
      </c>
      <c r="F121" s="10">
        <f t="shared" si="49"/>
        <v>8412</v>
      </c>
      <c r="G121" s="10">
        <f t="shared" si="49"/>
        <v>8638</v>
      </c>
      <c r="H121" s="10">
        <f t="shared" si="49"/>
        <v>10312</v>
      </c>
      <c r="I121" s="10">
        <f t="shared" si="49"/>
        <v>9930</v>
      </c>
      <c r="J121" s="10">
        <f t="shared" si="49"/>
        <v>11537</v>
      </c>
      <c r="K121" s="10">
        <f t="shared" si="49"/>
        <v>10224</v>
      </c>
      <c r="L121" s="10">
        <f t="shared" si="49"/>
        <v>9935</v>
      </c>
      <c r="M121" s="10">
        <f t="shared" si="49"/>
        <v>6467</v>
      </c>
      <c r="N121" s="10">
        <f t="shared" si="49"/>
        <v>8904</v>
      </c>
      <c r="O121" s="10">
        <f t="shared" si="49"/>
        <v>7768</v>
      </c>
      <c r="P121" s="10">
        <f>P7</f>
        <v>5290</v>
      </c>
      <c r="Q121" s="10">
        <f t="shared" si="49"/>
        <v>5064</v>
      </c>
      <c r="R121" s="40"/>
    </row>
    <row r="122" spans="1:18" ht="12">
      <c r="A122" s="6" t="s">
        <v>15</v>
      </c>
      <c r="B122" s="3"/>
      <c r="C122" s="35">
        <f>C31</f>
        <v>291</v>
      </c>
      <c r="D122" s="10">
        <f aca="true" t="shared" si="50" ref="D122:Q122">D31</f>
        <v>250</v>
      </c>
      <c r="E122" s="10">
        <f t="shared" si="50"/>
        <v>267</v>
      </c>
      <c r="F122" s="10">
        <f t="shared" si="50"/>
        <v>255</v>
      </c>
      <c r="G122" s="10">
        <f t="shared" si="50"/>
        <v>261</v>
      </c>
      <c r="H122" s="10">
        <f t="shared" si="50"/>
        <v>291</v>
      </c>
      <c r="I122" s="10">
        <f t="shared" si="50"/>
        <v>336</v>
      </c>
      <c r="J122" s="10">
        <f t="shared" si="50"/>
        <v>287</v>
      </c>
      <c r="K122" s="10">
        <f t="shared" si="50"/>
        <v>363</v>
      </c>
      <c r="L122" s="10">
        <f t="shared" si="50"/>
        <v>385</v>
      </c>
      <c r="M122" s="10">
        <f t="shared" si="50"/>
        <v>327</v>
      </c>
      <c r="N122" s="10">
        <f t="shared" si="50"/>
        <v>338</v>
      </c>
      <c r="O122" s="10">
        <f t="shared" si="50"/>
        <v>236</v>
      </c>
      <c r="P122" s="10">
        <f>P31</f>
        <v>140</v>
      </c>
      <c r="Q122" s="10">
        <f t="shared" si="50"/>
        <v>200</v>
      </c>
      <c r="R122" s="40"/>
    </row>
    <row r="123" spans="1:18" ht="12">
      <c r="A123" s="6" t="s">
        <v>14</v>
      </c>
      <c r="B123" s="3"/>
      <c r="C123" s="35">
        <f>C19</f>
        <v>4582</v>
      </c>
      <c r="D123" s="10">
        <f aca="true" t="shared" si="51" ref="D123:Q123">D19</f>
        <v>4013</v>
      </c>
      <c r="E123" s="10">
        <f t="shared" si="51"/>
        <v>3602</v>
      </c>
      <c r="F123" s="10">
        <f t="shared" si="51"/>
        <v>4165</v>
      </c>
      <c r="G123" s="10">
        <f t="shared" si="51"/>
        <v>4667</v>
      </c>
      <c r="H123" s="10">
        <f t="shared" si="51"/>
        <v>5214</v>
      </c>
      <c r="I123" s="10">
        <f t="shared" si="51"/>
        <v>6188</v>
      </c>
      <c r="J123" s="10">
        <f t="shared" si="51"/>
        <v>6490</v>
      </c>
      <c r="K123" s="10">
        <f t="shared" si="51"/>
        <v>5956</v>
      </c>
      <c r="L123" s="10">
        <f t="shared" si="51"/>
        <v>6406</v>
      </c>
      <c r="M123" s="10">
        <f t="shared" si="51"/>
        <v>4326</v>
      </c>
      <c r="N123" s="10">
        <f t="shared" si="51"/>
        <v>5567</v>
      </c>
      <c r="O123" s="10">
        <f t="shared" si="51"/>
        <v>4537</v>
      </c>
      <c r="P123" s="10">
        <f>P19</f>
        <v>3138</v>
      </c>
      <c r="Q123" s="10">
        <f t="shared" si="51"/>
        <v>2797</v>
      </c>
      <c r="R123" s="40"/>
    </row>
    <row r="124" spans="1:18" ht="12">
      <c r="A124" s="29" t="s">
        <v>0</v>
      </c>
      <c r="B124" s="15"/>
      <c r="C124" s="29">
        <f aca="true" t="shared" si="52" ref="C124:Q124">SUM(C121:C123)</f>
        <v>17240</v>
      </c>
      <c r="D124" s="15">
        <f t="shared" si="52"/>
        <v>14054</v>
      </c>
      <c r="E124" s="15">
        <f t="shared" si="52"/>
        <v>13031</v>
      </c>
      <c r="F124" s="15">
        <f t="shared" si="52"/>
        <v>12832</v>
      </c>
      <c r="G124" s="15">
        <f t="shared" si="52"/>
        <v>13566</v>
      </c>
      <c r="H124" s="15">
        <f t="shared" si="52"/>
        <v>15817</v>
      </c>
      <c r="I124" s="15">
        <f t="shared" si="52"/>
        <v>16454</v>
      </c>
      <c r="J124" s="15">
        <f t="shared" si="52"/>
        <v>18314</v>
      </c>
      <c r="K124" s="15">
        <f t="shared" si="52"/>
        <v>16543</v>
      </c>
      <c r="L124" s="15">
        <f t="shared" si="52"/>
        <v>16726</v>
      </c>
      <c r="M124" s="15">
        <f t="shared" si="52"/>
        <v>11120</v>
      </c>
      <c r="N124" s="15">
        <f t="shared" si="52"/>
        <v>14809</v>
      </c>
      <c r="O124" s="15">
        <f t="shared" si="52"/>
        <v>12541</v>
      </c>
      <c r="P124" s="15">
        <f t="shared" si="52"/>
        <v>8568</v>
      </c>
      <c r="Q124" s="15">
        <f t="shared" si="52"/>
        <v>8061</v>
      </c>
      <c r="R124" s="41"/>
    </row>
    <row r="125" spans="1:18" ht="12">
      <c r="A125" s="13"/>
      <c r="B125" s="20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42"/>
    </row>
    <row r="126" spans="1:18" ht="12">
      <c r="A126" s="13" t="s">
        <v>30</v>
      </c>
      <c r="B126" s="20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43"/>
    </row>
    <row r="127" spans="1:18" ht="12">
      <c r="A127" s="13"/>
      <c r="B127" s="20"/>
      <c r="C127" s="29">
        <v>2001</v>
      </c>
      <c r="D127" s="15">
        <v>2002</v>
      </c>
      <c r="E127" s="14">
        <v>2003</v>
      </c>
      <c r="F127" s="14">
        <v>2004</v>
      </c>
      <c r="G127" s="14">
        <v>2005</v>
      </c>
      <c r="H127" s="14">
        <v>2006</v>
      </c>
      <c r="I127" s="14">
        <v>2007</v>
      </c>
      <c r="J127" s="14">
        <v>2008</v>
      </c>
      <c r="K127" s="14">
        <v>2009</v>
      </c>
      <c r="L127" s="14">
        <v>2010</v>
      </c>
      <c r="M127" s="14">
        <v>2011</v>
      </c>
      <c r="N127" s="14">
        <v>2012</v>
      </c>
      <c r="O127" s="14">
        <v>2013</v>
      </c>
      <c r="P127" s="14">
        <v>2014</v>
      </c>
      <c r="Q127" s="14">
        <v>2015</v>
      </c>
      <c r="R127" s="12"/>
    </row>
    <row r="128" spans="1:18" ht="12">
      <c r="A128" s="6" t="s">
        <v>13</v>
      </c>
      <c r="B128" s="3"/>
      <c r="C128" s="35">
        <f aca="true" t="shared" si="53" ref="C128:Q128">C107-C121</f>
        <v>28694</v>
      </c>
      <c r="D128" s="10">
        <f t="shared" si="53"/>
        <v>33507</v>
      </c>
      <c r="E128" s="10">
        <f t="shared" si="53"/>
        <v>36745</v>
      </c>
      <c r="F128" s="10">
        <f t="shared" si="53"/>
        <v>33621</v>
      </c>
      <c r="G128" s="10">
        <f t="shared" si="53"/>
        <v>31469</v>
      </c>
      <c r="H128" s="10">
        <f t="shared" si="53"/>
        <v>27565</v>
      </c>
      <c r="I128" s="10">
        <f t="shared" si="53"/>
        <v>23158</v>
      </c>
      <c r="J128" s="10">
        <f t="shared" si="53"/>
        <v>22237</v>
      </c>
      <c r="K128" s="10">
        <f t="shared" si="53"/>
        <v>26263</v>
      </c>
      <c r="L128" s="10">
        <f t="shared" si="53"/>
        <v>23952</v>
      </c>
      <c r="M128" s="10">
        <f t="shared" si="53"/>
        <v>23296</v>
      </c>
      <c r="N128" s="10">
        <f t="shared" si="53"/>
        <v>24404</v>
      </c>
      <c r="O128" s="10">
        <f t="shared" si="53"/>
        <v>26047</v>
      </c>
      <c r="P128" s="10">
        <f t="shared" si="53"/>
        <v>22248</v>
      </c>
      <c r="Q128" s="10">
        <f t="shared" si="53"/>
        <v>18764</v>
      </c>
      <c r="R128" s="40"/>
    </row>
    <row r="129" spans="1:18" ht="12">
      <c r="A129" s="6" t="s">
        <v>15</v>
      </c>
      <c r="B129" s="3"/>
      <c r="C129" s="35">
        <f aca="true" t="shared" si="54" ref="C129:Q129">C108-C122</f>
        <v>8760</v>
      </c>
      <c r="D129" s="10">
        <f t="shared" si="54"/>
        <v>10127</v>
      </c>
      <c r="E129" s="10">
        <f t="shared" si="54"/>
        <v>10735</v>
      </c>
      <c r="F129" s="10">
        <f t="shared" si="54"/>
        <v>10339</v>
      </c>
      <c r="G129" s="10">
        <f t="shared" si="54"/>
        <v>9963</v>
      </c>
      <c r="H129" s="10">
        <f t="shared" si="54"/>
        <v>9478</v>
      </c>
      <c r="I129" s="10">
        <f t="shared" si="54"/>
        <v>8811</v>
      </c>
      <c r="J129" s="10">
        <f t="shared" si="54"/>
        <v>8333</v>
      </c>
      <c r="K129" s="10">
        <f t="shared" si="54"/>
        <v>8519</v>
      </c>
      <c r="L129" s="10">
        <f t="shared" si="54"/>
        <v>8453</v>
      </c>
      <c r="M129" s="10">
        <f t="shared" si="54"/>
        <v>7922</v>
      </c>
      <c r="N129" s="10">
        <f t="shared" si="54"/>
        <v>7876</v>
      </c>
      <c r="O129" s="10">
        <f t="shared" si="54"/>
        <v>7492</v>
      </c>
      <c r="P129" s="10">
        <f t="shared" si="54"/>
        <v>5613</v>
      </c>
      <c r="Q129" s="10">
        <f t="shared" si="54"/>
        <v>4196</v>
      </c>
      <c r="R129" s="40"/>
    </row>
    <row r="130" spans="1:18" ht="12">
      <c r="A130" s="6" t="s">
        <v>14</v>
      </c>
      <c r="B130" s="3"/>
      <c r="C130" s="35">
        <f aca="true" t="shared" si="55" ref="C130:Q130">C109-C123</f>
        <v>37911</v>
      </c>
      <c r="D130" s="10">
        <f t="shared" si="55"/>
        <v>40623</v>
      </c>
      <c r="E130" s="10">
        <f t="shared" si="55"/>
        <v>43403</v>
      </c>
      <c r="F130" s="10">
        <f t="shared" si="55"/>
        <v>42526</v>
      </c>
      <c r="G130" s="10">
        <f t="shared" si="55"/>
        <v>41723</v>
      </c>
      <c r="H130" s="10">
        <f t="shared" si="55"/>
        <v>41021</v>
      </c>
      <c r="I130" s="10">
        <f t="shared" si="55"/>
        <v>39249</v>
      </c>
      <c r="J130" s="10">
        <f t="shared" si="55"/>
        <v>37541</v>
      </c>
      <c r="K130" s="10">
        <f t="shared" si="55"/>
        <v>39213</v>
      </c>
      <c r="L130" s="10">
        <f t="shared" si="55"/>
        <v>35956</v>
      </c>
      <c r="M130" s="10">
        <f t="shared" si="55"/>
        <v>36137</v>
      </c>
      <c r="N130" s="10">
        <f t="shared" si="55"/>
        <v>37847</v>
      </c>
      <c r="O130" s="10">
        <f t="shared" si="55"/>
        <v>37095</v>
      </c>
      <c r="P130" s="10">
        <f t="shared" si="55"/>
        <v>30221</v>
      </c>
      <c r="Q130" s="10">
        <f t="shared" si="55"/>
        <v>23266</v>
      </c>
      <c r="R130" s="40"/>
    </row>
    <row r="131" spans="1:18" s="7" customFormat="1" ht="12">
      <c r="A131" s="29" t="s">
        <v>0</v>
      </c>
      <c r="B131" s="15"/>
      <c r="C131" s="29">
        <f aca="true" t="shared" si="56" ref="C131:Q131">C110-C124</f>
        <v>75365</v>
      </c>
      <c r="D131" s="15">
        <f t="shared" si="56"/>
        <v>84257</v>
      </c>
      <c r="E131" s="15">
        <f t="shared" si="56"/>
        <v>90883</v>
      </c>
      <c r="F131" s="15">
        <f t="shared" si="56"/>
        <v>86486</v>
      </c>
      <c r="G131" s="15">
        <f t="shared" si="56"/>
        <v>83155</v>
      </c>
      <c r="H131" s="15">
        <f t="shared" si="56"/>
        <v>78064</v>
      </c>
      <c r="I131" s="15">
        <f t="shared" si="56"/>
        <v>71218</v>
      </c>
      <c r="J131" s="15">
        <f t="shared" si="56"/>
        <v>68111</v>
      </c>
      <c r="K131" s="15">
        <f t="shared" si="56"/>
        <v>73995</v>
      </c>
      <c r="L131" s="15">
        <f t="shared" si="56"/>
        <v>68361</v>
      </c>
      <c r="M131" s="15">
        <f t="shared" si="56"/>
        <v>67355</v>
      </c>
      <c r="N131" s="15">
        <f t="shared" si="56"/>
        <v>70127</v>
      </c>
      <c r="O131" s="15">
        <f t="shared" si="56"/>
        <v>70634</v>
      </c>
      <c r="P131" s="15">
        <f t="shared" si="56"/>
        <v>58082</v>
      </c>
      <c r="Q131" s="15">
        <f t="shared" si="56"/>
        <v>46226</v>
      </c>
      <c r="R131" s="41"/>
    </row>
    <row r="132" spans="1:18" ht="12">
      <c r="A132" s="13"/>
      <c r="B132" s="20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42"/>
    </row>
    <row r="133" spans="1:18" ht="12">
      <c r="A133" s="13" t="s">
        <v>16</v>
      </c>
      <c r="B133" s="20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43"/>
    </row>
    <row r="134" spans="1:18" ht="12">
      <c r="A134" s="13"/>
      <c r="B134" s="20"/>
      <c r="C134" s="29">
        <v>2001</v>
      </c>
      <c r="D134" s="15">
        <v>2002</v>
      </c>
      <c r="E134" s="14">
        <v>2003</v>
      </c>
      <c r="F134" s="14">
        <v>2004</v>
      </c>
      <c r="G134" s="14">
        <v>2005</v>
      </c>
      <c r="H134" s="14">
        <v>2006</v>
      </c>
      <c r="I134" s="14">
        <v>2007</v>
      </c>
      <c r="J134" s="14">
        <v>2008</v>
      </c>
      <c r="K134" s="14">
        <v>2009</v>
      </c>
      <c r="L134" s="14">
        <v>2010</v>
      </c>
      <c r="M134" s="14">
        <v>2011</v>
      </c>
      <c r="N134" s="14">
        <v>2012</v>
      </c>
      <c r="O134" s="14">
        <v>2013</v>
      </c>
      <c r="P134" s="14">
        <v>2014</v>
      </c>
      <c r="Q134" s="14">
        <v>2015</v>
      </c>
      <c r="R134" s="12"/>
    </row>
    <row r="135" spans="1:18" ht="12">
      <c r="A135" s="6" t="s">
        <v>13</v>
      </c>
      <c r="B135" s="3"/>
      <c r="C135" s="35">
        <f>C8</f>
        <v>0</v>
      </c>
      <c r="D135" s="10">
        <f aca="true" t="shared" si="57" ref="D135:Q135">D8</f>
        <v>0</v>
      </c>
      <c r="E135" s="10">
        <f t="shared" si="57"/>
        <v>0</v>
      </c>
      <c r="F135" s="10">
        <f t="shared" si="57"/>
        <v>0</v>
      </c>
      <c r="G135" s="10">
        <f t="shared" si="57"/>
        <v>0</v>
      </c>
      <c r="H135" s="10">
        <f t="shared" si="57"/>
        <v>0</v>
      </c>
      <c r="I135" s="10">
        <f t="shared" si="57"/>
        <v>0</v>
      </c>
      <c r="J135" s="10">
        <f t="shared" si="57"/>
        <v>0</v>
      </c>
      <c r="K135" s="10">
        <f t="shared" si="57"/>
        <v>0</v>
      </c>
      <c r="L135" s="10">
        <f t="shared" si="57"/>
        <v>0</v>
      </c>
      <c r="M135" s="10">
        <f t="shared" si="57"/>
        <v>0</v>
      </c>
      <c r="N135" s="10">
        <f t="shared" si="57"/>
        <v>0</v>
      </c>
      <c r="O135" s="10">
        <f t="shared" si="57"/>
        <v>0</v>
      </c>
      <c r="P135" s="10">
        <f>P8</f>
        <v>0</v>
      </c>
      <c r="Q135" s="10">
        <f t="shared" si="57"/>
        <v>0</v>
      </c>
      <c r="R135" s="40"/>
    </row>
    <row r="136" spans="1:18" ht="12">
      <c r="A136" s="6" t="s">
        <v>15</v>
      </c>
      <c r="B136" s="3"/>
      <c r="C136" s="35">
        <f>C32</f>
        <v>0</v>
      </c>
      <c r="D136" s="10">
        <f aca="true" t="shared" si="58" ref="D136:Q136">D32</f>
        <v>0</v>
      </c>
      <c r="E136" s="10">
        <f t="shared" si="58"/>
        <v>0</v>
      </c>
      <c r="F136" s="10">
        <f t="shared" si="58"/>
        <v>0</v>
      </c>
      <c r="G136" s="10">
        <f t="shared" si="58"/>
        <v>0</v>
      </c>
      <c r="H136" s="10">
        <f t="shared" si="58"/>
        <v>0</v>
      </c>
      <c r="I136" s="10">
        <f t="shared" si="58"/>
        <v>0</v>
      </c>
      <c r="J136" s="10">
        <f t="shared" si="58"/>
        <v>0</v>
      </c>
      <c r="K136" s="10">
        <f t="shared" si="58"/>
        <v>0</v>
      </c>
      <c r="L136" s="10">
        <f t="shared" si="58"/>
        <v>0</v>
      </c>
      <c r="M136" s="10">
        <f t="shared" si="58"/>
        <v>0</v>
      </c>
      <c r="N136" s="10">
        <f t="shared" si="58"/>
        <v>0</v>
      </c>
      <c r="O136" s="10">
        <f t="shared" si="58"/>
        <v>0</v>
      </c>
      <c r="P136" s="10">
        <f>P32</f>
        <v>0</v>
      </c>
      <c r="Q136" s="10">
        <f t="shared" si="58"/>
        <v>0</v>
      </c>
      <c r="R136" s="40"/>
    </row>
    <row r="137" spans="1:18" ht="12">
      <c r="A137" s="6" t="s">
        <v>14</v>
      </c>
      <c r="B137" s="3"/>
      <c r="C137" s="35">
        <f>C20</f>
        <v>0</v>
      </c>
      <c r="D137" s="10">
        <f aca="true" t="shared" si="59" ref="D137:Q137">D20</f>
        <v>0</v>
      </c>
      <c r="E137" s="10">
        <f t="shared" si="59"/>
        <v>0</v>
      </c>
      <c r="F137" s="10">
        <f t="shared" si="59"/>
        <v>0</v>
      </c>
      <c r="G137" s="10">
        <f t="shared" si="59"/>
        <v>0</v>
      </c>
      <c r="H137" s="10">
        <f t="shared" si="59"/>
        <v>0</v>
      </c>
      <c r="I137" s="10">
        <f t="shared" si="59"/>
        <v>0</v>
      </c>
      <c r="J137" s="10">
        <f t="shared" si="59"/>
        <v>0</v>
      </c>
      <c r="K137" s="10">
        <f t="shared" si="59"/>
        <v>0</v>
      </c>
      <c r="L137" s="10">
        <f t="shared" si="59"/>
        <v>0</v>
      </c>
      <c r="M137" s="10">
        <f t="shared" si="59"/>
        <v>0</v>
      </c>
      <c r="N137" s="10">
        <f t="shared" si="59"/>
        <v>0</v>
      </c>
      <c r="O137" s="10">
        <f t="shared" si="59"/>
        <v>0</v>
      </c>
      <c r="P137" s="10">
        <f>P20</f>
        <v>0</v>
      </c>
      <c r="Q137" s="10">
        <f t="shared" si="59"/>
        <v>0</v>
      </c>
      <c r="R137" s="40"/>
    </row>
    <row r="138" spans="1:18" s="7" customFormat="1" ht="12">
      <c r="A138" s="29" t="s">
        <v>0</v>
      </c>
      <c r="B138" s="15"/>
      <c r="C138" s="29">
        <f aca="true" t="shared" si="60" ref="C138:Q138">SUM(C135:C137)</f>
        <v>0</v>
      </c>
      <c r="D138" s="15">
        <f t="shared" si="60"/>
        <v>0</v>
      </c>
      <c r="E138" s="15">
        <f t="shared" si="60"/>
        <v>0</v>
      </c>
      <c r="F138" s="15">
        <f t="shared" si="60"/>
        <v>0</v>
      </c>
      <c r="G138" s="15">
        <f t="shared" si="60"/>
        <v>0</v>
      </c>
      <c r="H138" s="15">
        <f t="shared" si="60"/>
        <v>0</v>
      </c>
      <c r="I138" s="15">
        <f t="shared" si="60"/>
        <v>0</v>
      </c>
      <c r="J138" s="15">
        <f t="shared" si="60"/>
        <v>0</v>
      </c>
      <c r="K138" s="15">
        <f t="shared" si="60"/>
        <v>0</v>
      </c>
      <c r="L138" s="15">
        <f t="shared" si="60"/>
        <v>0</v>
      </c>
      <c r="M138" s="15">
        <f t="shared" si="60"/>
        <v>0</v>
      </c>
      <c r="N138" s="15">
        <f t="shared" si="60"/>
        <v>0</v>
      </c>
      <c r="O138" s="15">
        <f t="shared" si="60"/>
        <v>0</v>
      </c>
      <c r="P138" s="15">
        <f t="shared" si="60"/>
        <v>0</v>
      </c>
      <c r="Q138" s="15">
        <f t="shared" si="60"/>
        <v>0</v>
      </c>
      <c r="R138" s="41"/>
    </row>
    <row r="139" spans="1:18" ht="12">
      <c r="A139" s="13"/>
      <c r="B139" s="20"/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</row>
    <row r="140" spans="1:18" ht="12">
      <c r="A140" s="13" t="s">
        <v>23</v>
      </c>
      <c r="B140" s="20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3"/>
    </row>
    <row r="141" spans="1:18" ht="12">
      <c r="A141" s="13"/>
      <c r="B141" s="20"/>
      <c r="C141" s="29">
        <v>2001</v>
      </c>
      <c r="D141" s="15">
        <v>2002</v>
      </c>
      <c r="E141" s="14">
        <v>2003</v>
      </c>
      <c r="F141" s="14">
        <v>2004</v>
      </c>
      <c r="G141" s="14">
        <v>2005</v>
      </c>
      <c r="H141" s="14">
        <v>2006</v>
      </c>
      <c r="I141" s="14">
        <v>2007</v>
      </c>
      <c r="J141" s="14">
        <v>2008</v>
      </c>
      <c r="K141" s="14">
        <v>2009</v>
      </c>
      <c r="L141" s="14">
        <v>2010</v>
      </c>
      <c r="M141" s="14">
        <v>2011</v>
      </c>
      <c r="N141" s="14">
        <v>2012</v>
      </c>
      <c r="O141" s="14">
        <v>2013</v>
      </c>
      <c r="P141" s="14">
        <v>2014</v>
      </c>
      <c r="Q141" s="14">
        <v>2015</v>
      </c>
      <c r="R141" s="12"/>
    </row>
    <row r="142" spans="1:18" ht="12">
      <c r="A142" s="6" t="s">
        <v>13</v>
      </c>
      <c r="B142" s="3"/>
      <c r="C142" s="35">
        <f>C5</f>
        <v>0</v>
      </c>
      <c r="D142" s="10">
        <f aca="true" t="shared" si="61" ref="D142:Q142">D5</f>
        <v>0</v>
      </c>
      <c r="E142" s="10">
        <f t="shared" si="61"/>
        <v>0</v>
      </c>
      <c r="F142" s="10">
        <f t="shared" si="61"/>
        <v>0</v>
      </c>
      <c r="G142" s="10">
        <f t="shared" si="61"/>
        <v>0</v>
      </c>
      <c r="H142" s="10">
        <f t="shared" si="61"/>
        <v>0</v>
      </c>
      <c r="I142" s="10">
        <f t="shared" si="61"/>
        <v>0</v>
      </c>
      <c r="J142" s="10">
        <f t="shared" si="61"/>
        <v>0</v>
      </c>
      <c r="K142" s="10">
        <f t="shared" si="61"/>
        <v>0</v>
      </c>
      <c r="L142" s="10">
        <f t="shared" si="61"/>
        <v>0</v>
      </c>
      <c r="M142" s="10">
        <f t="shared" si="61"/>
        <v>0</v>
      </c>
      <c r="N142" s="10">
        <f t="shared" si="61"/>
        <v>0</v>
      </c>
      <c r="O142" s="10">
        <f t="shared" si="61"/>
        <v>0</v>
      </c>
      <c r="P142" s="10">
        <f>P5</f>
        <v>0</v>
      </c>
      <c r="Q142" s="10">
        <f t="shared" si="61"/>
        <v>0</v>
      </c>
      <c r="R142" s="40"/>
    </row>
    <row r="143" spans="1:18" ht="12">
      <c r="A143" s="6" t="s">
        <v>15</v>
      </c>
      <c r="B143" s="3"/>
      <c r="C143" s="35">
        <f>C29</f>
        <v>0</v>
      </c>
      <c r="D143" s="10">
        <f aca="true" t="shared" si="62" ref="D143:Q143">D29</f>
        <v>0</v>
      </c>
      <c r="E143" s="10">
        <f t="shared" si="62"/>
        <v>0</v>
      </c>
      <c r="F143" s="10">
        <f t="shared" si="62"/>
        <v>0</v>
      </c>
      <c r="G143" s="10">
        <f t="shared" si="62"/>
        <v>0</v>
      </c>
      <c r="H143" s="10">
        <f t="shared" si="62"/>
        <v>0</v>
      </c>
      <c r="I143" s="10">
        <f t="shared" si="62"/>
        <v>0</v>
      </c>
      <c r="J143" s="10">
        <f t="shared" si="62"/>
        <v>0</v>
      </c>
      <c r="K143" s="10">
        <f t="shared" si="62"/>
        <v>0</v>
      </c>
      <c r="L143" s="10">
        <f t="shared" si="62"/>
        <v>0</v>
      </c>
      <c r="M143" s="10">
        <f t="shared" si="62"/>
        <v>0</v>
      </c>
      <c r="N143" s="10">
        <f t="shared" si="62"/>
        <v>0</v>
      </c>
      <c r="O143" s="10">
        <f t="shared" si="62"/>
        <v>0</v>
      </c>
      <c r="P143" s="10">
        <f>P29</f>
        <v>0</v>
      </c>
      <c r="Q143" s="10">
        <f t="shared" si="62"/>
        <v>0</v>
      </c>
      <c r="R143" s="40"/>
    </row>
    <row r="144" spans="1:18" ht="12">
      <c r="A144" s="6" t="s">
        <v>14</v>
      </c>
      <c r="B144" s="3"/>
      <c r="C144" s="35">
        <f>C17</f>
        <v>0</v>
      </c>
      <c r="D144" s="10">
        <f aca="true" t="shared" si="63" ref="D144:Q144">D17</f>
        <v>0</v>
      </c>
      <c r="E144" s="10">
        <f t="shared" si="63"/>
        <v>0</v>
      </c>
      <c r="F144" s="10">
        <f t="shared" si="63"/>
        <v>0</v>
      </c>
      <c r="G144" s="10">
        <f t="shared" si="63"/>
        <v>0</v>
      </c>
      <c r="H144" s="10">
        <f t="shared" si="63"/>
        <v>0</v>
      </c>
      <c r="I144" s="10">
        <f t="shared" si="63"/>
        <v>0</v>
      </c>
      <c r="J144" s="10">
        <f t="shared" si="63"/>
        <v>0</v>
      </c>
      <c r="K144" s="10">
        <f t="shared" si="63"/>
        <v>0</v>
      </c>
      <c r="L144" s="10">
        <f t="shared" si="63"/>
        <v>0</v>
      </c>
      <c r="M144" s="10">
        <f t="shared" si="63"/>
        <v>0</v>
      </c>
      <c r="N144" s="10">
        <f t="shared" si="63"/>
        <v>0</v>
      </c>
      <c r="O144" s="10">
        <f t="shared" si="63"/>
        <v>0</v>
      </c>
      <c r="P144" s="10">
        <f>P17</f>
        <v>0</v>
      </c>
      <c r="Q144" s="10">
        <f t="shared" si="63"/>
        <v>0</v>
      </c>
      <c r="R144" s="40"/>
    </row>
    <row r="145" spans="1:18" s="7" customFormat="1" ht="12">
      <c r="A145" s="29" t="s">
        <v>0</v>
      </c>
      <c r="B145" s="15"/>
      <c r="C145" s="29">
        <f aca="true" t="shared" si="64" ref="C145:Q145">SUM(C142:C144)</f>
        <v>0</v>
      </c>
      <c r="D145" s="15">
        <f t="shared" si="64"/>
        <v>0</v>
      </c>
      <c r="E145" s="15">
        <f t="shared" si="64"/>
        <v>0</v>
      </c>
      <c r="F145" s="15">
        <f t="shared" si="64"/>
        <v>0</v>
      </c>
      <c r="G145" s="15">
        <f t="shared" si="64"/>
        <v>0</v>
      </c>
      <c r="H145" s="15">
        <f t="shared" si="64"/>
        <v>0</v>
      </c>
      <c r="I145" s="15">
        <f t="shared" si="64"/>
        <v>0</v>
      </c>
      <c r="J145" s="15">
        <f t="shared" si="64"/>
        <v>0</v>
      </c>
      <c r="K145" s="15">
        <f t="shared" si="64"/>
        <v>0</v>
      </c>
      <c r="L145" s="15">
        <f t="shared" si="64"/>
        <v>0</v>
      </c>
      <c r="M145" s="15">
        <f t="shared" si="64"/>
        <v>0</v>
      </c>
      <c r="N145" s="15">
        <f t="shared" si="64"/>
        <v>0</v>
      </c>
      <c r="O145" s="15">
        <f t="shared" si="64"/>
        <v>0</v>
      </c>
      <c r="P145" s="15">
        <f t="shared" si="64"/>
        <v>0</v>
      </c>
      <c r="Q145" s="15">
        <f t="shared" si="64"/>
        <v>0</v>
      </c>
      <c r="R145" s="41"/>
    </row>
    <row r="146" spans="1:18" s="7" customFormat="1" ht="12">
      <c r="A146" s="13"/>
      <c r="B146" s="20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42"/>
    </row>
    <row r="147" spans="1:18" ht="12">
      <c r="A147" s="13" t="s">
        <v>20</v>
      </c>
      <c r="B147" s="20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43"/>
    </row>
    <row r="148" spans="1:18" ht="12">
      <c r="A148" s="13"/>
      <c r="B148" s="20"/>
      <c r="C148" s="29">
        <v>2001</v>
      </c>
      <c r="D148" s="15">
        <v>2002</v>
      </c>
      <c r="E148" s="14">
        <v>2003</v>
      </c>
      <c r="F148" s="14">
        <v>2004</v>
      </c>
      <c r="G148" s="14">
        <v>2005</v>
      </c>
      <c r="H148" s="14">
        <v>2006</v>
      </c>
      <c r="I148" s="14">
        <v>2007</v>
      </c>
      <c r="J148" s="14">
        <v>2008</v>
      </c>
      <c r="K148" s="14">
        <v>2009</v>
      </c>
      <c r="L148" s="14">
        <v>2010</v>
      </c>
      <c r="M148" s="14">
        <v>2011</v>
      </c>
      <c r="N148" s="14">
        <v>2012</v>
      </c>
      <c r="O148" s="14">
        <v>2013</v>
      </c>
      <c r="P148" s="14">
        <v>2014</v>
      </c>
      <c r="Q148" s="14">
        <v>2015</v>
      </c>
      <c r="R148" s="12"/>
    </row>
    <row r="149" spans="1:18" ht="12">
      <c r="A149" s="6" t="s">
        <v>13</v>
      </c>
      <c r="B149" s="3"/>
      <c r="C149" s="35">
        <f>C11+C13</f>
        <v>380</v>
      </c>
      <c r="D149" s="10">
        <f aca="true" t="shared" si="65" ref="D149:Q149">D11+D13</f>
        <v>393</v>
      </c>
      <c r="E149" s="10">
        <f t="shared" si="65"/>
        <v>457</v>
      </c>
      <c r="F149" s="10">
        <f t="shared" si="65"/>
        <v>506</v>
      </c>
      <c r="G149" s="10">
        <f t="shared" si="65"/>
        <v>554</v>
      </c>
      <c r="H149" s="10">
        <f t="shared" si="65"/>
        <v>573</v>
      </c>
      <c r="I149" s="10">
        <f t="shared" si="65"/>
        <v>520</v>
      </c>
      <c r="J149" s="10">
        <f t="shared" si="65"/>
        <v>619</v>
      </c>
      <c r="K149" s="10">
        <f t="shared" si="65"/>
        <v>746</v>
      </c>
      <c r="L149" s="10">
        <f t="shared" si="65"/>
        <v>633</v>
      </c>
      <c r="M149" s="10">
        <f t="shared" si="65"/>
        <v>562</v>
      </c>
      <c r="N149" s="10">
        <f t="shared" si="65"/>
        <v>566</v>
      </c>
      <c r="O149" s="10">
        <f t="shared" si="65"/>
        <v>608</v>
      </c>
      <c r="P149" s="10">
        <f>P11+P13</f>
        <v>596</v>
      </c>
      <c r="Q149" s="10">
        <f t="shared" si="65"/>
        <v>495</v>
      </c>
      <c r="R149" s="40"/>
    </row>
    <row r="150" spans="1:18" ht="12">
      <c r="A150" s="6" t="s">
        <v>15</v>
      </c>
      <c r="B150" s="3"/>
      <c r="C150" s="35">
        <f>C35+C37</f>
        <v>18</v>
      </c>
      <c r="D150" s="10">
        <f aca="true" t="shared" si="66" ref="D150:Q150">D35+D37</f>
        <v>27</v>
      </c>
      <c r="E150" s="10">
        <f t="shared" si="66"/>
        <v>15</v>
      </c>
      <c r="F150" s="10">
        <f t="shared" si="66"/>
        <v>27</v>
      </c>
      <c r="G150" s="10">
        <f t="shared" si="66"/>
        <v>28</v>
      </c>
      <c r="H150" s="10">
        <f t="shared" si="66"/>
        <v>19</v>
      </c>
      <c r="I150" s="10">
        <f t="shared" si="66"/>
        <v>33</v>
      </c>
      <c r="J150" s="10">
        <f t="shared" si="66"/>
        <v>32</v>
      </c>
      <c r="K150" s="10">
        <f t="shared" si="66"/>
        <v>41</v>
      </c>
      <c r="L150" s="10">
        <f t="shared" si="66"/>
        <v>38</v>
      </c>
      <c r="M150" s="10">
        <f t="shared" si="66"/>
        <v>36</v>
      </c>
      <c r="N150" s="10">
        <f t="shared" si="66"/>
        <v>37</v>
      </c>
      <c r="O150" s="10">
        <f t="shared" si="66"/>
        <v>25</v>
      </c>
      <c r="P150" s="10">
        <f>P35+P37</f>
        <v>29</v>
      </c>
      <c r="Q150" s="10">
        <f t="shared" si="66"/>
        <v>22</v>
      </c>
      <c r="R150" s="40"/>
    </row>
    <row r="151" spans="1:18" ht="12">
      <c r="A151" s="6" t="s">
        <v>14</v>
      </c>
      <c r="B151" s="3"/>
      <c r="C151" s="35">
        <f>C23+C25</f>
        <v>82</v>
      </c>
      <c r="D151" s="10">
        <f aca="true" t="shared" si="67" ref="D151:Q151">D23+D25</f>
        <v>82</v>
      </c>
      <c r="E151" s="10">
        <f t="shared" si="67"/>
        <v>119</v>
      </c>
      <c r="F151" s="10">
        <f t="shared" si="67"/>
        <v>116</v>
      </c>
      <c r="G151" s="10">
        <f t="shared" si="67"/>
        <v>115</v>
      </c>
      <c r="H151" s="10">
        <f t="shared" si="67"/>
        <v>115</v>
      </c>
      <c r="I151" s="10">
        <f t="shared" si="67"/>
        <v>138</v>
      </c>
      <c r="J151" s="10">
        <f t="shared" si="67"/>
        <v>122</v>
      </c>
      <c r="K151" s="10">
        <f t="shared" si="67"/>
        <v>187</v>
      </c>
      <c r="L151" s="10">
        <f t="shared" si="67"/>
        <v>150</v>
      </c>
      <c r="M151" s="10">
        <f t="shared" si="67"/>
        <v>152</v>
      </c>
      <c r="N151" s="10">
        <f t="shared" si="67"/>
        <v>146</v>
      </c>
      <c r="O151" s="10">
        <f t="shared" si="67"/>
        <v>129</v>
      </c>
      <c r="P151" s="10">
        <f>P23+P25</f>
        <v>107</v>
      </c>
      <c r="Q151" s="10">
        <f t="shared" si="67"/>
        <v>84</v>
      </c>
      <c r="R151" s="40"/>
    </row>
    <row r="152" spans="1:18" s="7" customFormat="1" ht="12">
      <c r="A152" s="29" t="s">
        <v>0</v>
      </c>
      <c r="B152" s="15"/>
      <c r="C152" s="29">
        <f aca="true" t="shared" si="68" ref="C152:Q152">SUM(C149:C151)</f>
        <v>480</v>
      </c>
      <c r="D152" s="15">
        <f t="shared" si="68"/>
        <v>502</v>
      </c>
      <c r="E152" s="15">
        <f t="shared" si="68"/>
        <v>591</v>
      </c>
      <c r="F152" s="15">
        <f t="shared" si="68"/>
        <v>649</v>
      </c>
      <c r="G152" s="15">
        <f t="shared" si="68"/>
        <v>697</v>
      </c>
      <c r="H152" s="15">
        <f t="shared" si="68"/>
        <v>707</v>
      </c>
      <c r="I152" s="15">
        <f t="shared" si="68"/>
        <v>691</v>
      </c>
      <c r="J152" s="15">
        <f t="shared" si="68"/>
        <v>773</v>
      </c>
      <c r="K152" s="15">
        <f t="shared" si="68"/>
        <v>974</v>
      </c>
      <c r="L152" s="15">
        <f t="shared" si="68"/>
        <v>821</v>
      </c>
      <c r="M152" s="15">
        <f t="shared" si="68"/>
        <v>750</v>
      </c>
      <c r="N152" s="15">
        <f t="shared" si="68"/>
        <v>749</v>
      </c>
      <c r="O152" s="15">
        <f t="shared" si="68"/>
        <v>762</v>
      </c>
      <c r="P152" s="15">
        <f t="shared" si="68"/>
        <v>732</v>
      </c>
      <c r="Q152" s="15">
        <f t="shared" si="68"/>
        <v>601</v>
      </c>
      <c r="R152" s="41"/>
    </row>
    <row r="153" spans="1:18" ht="12">
      <c r="A153" s="13"/>
      <c r="B153" s="20"/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42"/>
    </row>
    <row r="154" spans="1:18" ht="12">
      <c r="A154" s="13" t="s">
        <v>21</v>
      </c>
      <c r="B154" s="20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43"/>
    </row>
    <row r="155" spans="1:18" ht="12">
      <c r="A155" s="13"/>
      <c r="B155" s="20"/>
      <c r="C155" s="29">
        <v>2001</v>
      </c>
      <c r="D155" s="15">
        <v>2002</v>
      </c>
      <c r="E155" s="14">
        <v>2003</v>
      </c>
      <c r="F155" s="14">
        <v>2004</v>
      </c>
      <c r="G155" s="14">
        <v>2005</v>
      </c>
      <c r="H155" s="14">
        <v>2006</v>
      </c>
      <c r="I155" s="14">
        <v>2007</v>
      </c>
      <c r="J155" s="14">
        <v>2008</v>
      </c>
      <c r="K155" s="14">
        <v>2009</v>
      </c>
      <c r="L155" s="14">
        <v>2010</v>
      </c>
      <c r="M155" s="14">
        <v>2011</v>
      </c>
      <c r="N155" s="14">
        <v>2012</v>
      </c>
      <c r="O155" s="14">
        <v>2013</v>
      </c>
      <c r="P155" s="14">
        <v>2014</v>
      </c>
      <c r="Q155" s="14">
        <v>2015</v>
      </c>
      <c r="R155" s="12"/>
    </row>
    <row r="156" spans="1:18" ht="12">
      <c r="A156" s="6" t="s">
        <v>13</v>
      </c>
      <c r="B156" s="3"/>
      <c r="C156" s="35">
        <f>C6</f>
        <v>4156</v>
      </c>
      <c r="D156" s="10">
        <f aca="true" t="shared" si="69" ref="D156:Q156">D6</f>
        <v>4719</v>
      </c>
      <c r="E156" s="10">
        <f t="shared" si="69"/>
        <v>4894</v>
      </c>
      <c r="F156" s="10">
        <f t="shared" si="69"/>
        <v>5121</v>
      </c>
      <c r="G156" s="10">
        <f t="shared" si="69"/>
        <v>5092</v>
      </c>
      <c r="H156" s="10">
        <f t="shared" si="69"/>
        <v>4664</v>
      </c>
      <c r="I156" s="10">
        <f t="shared" si="69"/>
        <v>4195</v>
      </c>
      <c r="J156" s="10">
        <f t="shared" si="69"/>
        <v>3590</v>
      </c>
      <c r="K156" s="10">
        <f t="shared" si="69"/>
        <v>3845</v>
      </c>
      <c r="L156" s="10">
        <f t="shared" si="69"/>
        <v>3493</v>
      </c>
      <c r="M156" s="10">
        <f t="shared" si="69"/>
        <v>3589</v>
      </c>
      <c r="N156" s="10">
        <f t="shared" si="69"/>
        <v>3813</v>
      </c>
      <c r="O156" s="10">
        <f t="shared" si="69"/>
        <v>3847</v>
      </c>
      <c r="P156" s="10">
        <f>P6</f>
        <v>3337</v>
      </c>
      <c r="Q156" s="10">
        <f t="shared" si="69"/>
        <v>2749</v>
      </c>
      <c r="R156" s="40"/>
    </row>
    <row r="157" spans="1:18" ht="12">
      <c r="A157" s="6" t="s">
        <v>15</v>
      </c>
      <c r="B157" s="3"/>
      <c r="C157" s="35">
        <f>C30</f>
        <v>438</v>
      </c>
      <c r="D157" s="10">
        <f aca="true" t="shared" si="70" ref="D157:Q157">D30</f>
        <v>515</v>
      </c>
      <c r="E157" s="10">
        <f t="shared" si="70"/>
        <v>486</v>
      </c>
      <c r="F157" s="10">
        <f t="shared" si="70"/>
        <v>596</v>
      </c>
      <c r="G157" s="10">
        <f t="shared" si="70"/>
        <v>651</v>
      </c>
      <c r="H157" s="10">
        <f t="shared" si="70"/>
        <v>630</v>
      </c>
      <c r="I157" s="10">
        <f t="shared" si="70"/>
        <v>684</v>
      </c>
      <c r="J157" s="10">
        <f t="shared" si="70"/>
        <v>529</v>
      </c>
      <c r="K157" s="10">
        <f t="shared" si="70"/>
        <v>503</v>
      </c>
      <c r="L157" s="10">
        <f t="shared" si="70"/>
        <v>511</v>
      </c>
      <c r="M157" s="10">
        <f t="shared" si="70"/>
        <v>502</v>
      </c>
      <c r="N157" s="10">
        <f t="shared" si="70"/>
        <v>551</v>
      </c>
      <c r="O157" s="10">
        <f t="shared" si="70"/>
        <v>594</v>
      </c>
      <c r="P157" s="10">
        <f>P30</f>
        <v>511</v>
      </c>
      <c r="Q157" s="10">
        <f t="shared" si="70"/>
        <v>339</v>
      </c>
      <c r="R157" s="40"/>
    </row>
    <row r="158" spans="1:18" ht="12">
      <c r="A158" s="6" t="s">
        <v>14</v>
      </c>
      <c r="B158" s="3"/>
      <c r="C158" s="35">
        <f>C18</f>
        <v>3629</v>
      </c>
      <c r="D158" s="10">
        <f aca="true" t="shared" si="71" ref="D158:Q158">D18</f>
        <v>3862</v>
      </c>
      <c r="E158" s="10">
        <f t="shared" si="71"/>
        <v>3706</v>
      </c>
      <c r="F158" s="10">
        <f t="shared" si="71"/>
        <v>4201</v>
      </c>
      <c r="G158" s="10">
        <f t="shared" si="71"/>
        <v>4831</v>
      </c>
      <c r="H158" s="10">
        <f t="shared" si="71"/>
        <v>5004</v>
      </c>
      <c r="I158" s="10">
        <f t="shared" si="71"/>
        <v>5058</v>
      </c>
      <c r="J158" s="10">
        <f t="shared" si="71"/>
        <v>4907</v>
      </c>
      <c r="K158" s="10">
        <f t="shared" si="71"/>
        <v>5069</v>
      </c>
      <c r="L158" s="10">
        <f t="shared" si="71"/>
        <v>4475</v>
      </c>
      <c r="M158" s="10">
        <f t="shared" si="71"/>
        <v>4702</v>
      </c>
      <c r="N158" s="10">
        <f t="shared" si="71"/>
        <v>4905</v>
      </c>
      <c r="O158" s="10">
        <f t="shared" si="71"/>
        <v>4692</v>
      </c>
      <c r="P158" s="10">
        <f>P18</f>
        <v>4069</v>
      </c>
      <c r="Q158" s="10">
        <f t="shared" si="71"/>
        <v>3054</v>
      </c>
      <c r="R158" s="40"/>
    </row>
    <row r="159" spans="1:18" s="7" customFormat="1" ht="12">
      <c r="A159" s="29" t="s">
        <v>0</v>
      </c>
      <c r="B159" s="15"/>
      <c r="C159" s="29">
        <f aca="true" t="shared" si="72" ref="C159:Q159">SUM(C156:C158)</f>
        <v>8223</v>
      </c>
      <c r="D159" s="15">
        <f t="shared" si="72"/>
        <v>9096</v>
      </c>
      <c r="E159" s="15">
        <f t="shared" si="72"/>
        <v>9086</v>
      </c>
      <c r="F159" s="15">
        <f t="shared" si="72"/>
        <v>9918</v>
      </c>
      <c r="G159" s="15">
        <f t="shared" si="72"/>
        <v>10574</v>
      </c>
      <c r="H159" s="15">
        <f t="shared" si="72"/>
        <v>10298</v>
      </c>
      <c r="I159" s="15">
        <f t="shared" si="72"/>
        <v>9937</v>
      </c>
      <c r="J159" s="15">
        <f t="shared" si="72"/>
        <v>9026</v>
      </c>
      <c r="K159" s="15">
        <f t="shared" si="72"/>
        <v>9417</v>
      </c>
      <c r="L159" s="15">
        <f t="shared" si="72"/>
        <v>8479</v>
      </c>
      <c r="M159" s="15">
        <f t="shared" si="72"/>
        <v>8793</v>
      </c>
      <c r="N159" s="15">
        <f t="shared" si="72"/>
        <v>9269</v>
      </c>
      <c r="O159" s="15">
        <f t="shared" si="72"/>
        <v>9133</v>
      </c>
      <c r="P159" s="15">
        <f t="shared" si="72"/>
        <v>7917</v>
      </c>
      <c r="Q159" s="15">
        <f t="shared" si="72"/>
        <v>6142</v>
      </c>
      <c r="R159" s="41"/>
    </row>
    <row r="160" spans="1:18" ht="12">
      <c r="A160" s="13"/>
      <c r="B160" s="20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42"/>
    </row>
    <row r="161" spans="1:18" ht="12">
      <c r="A161" s="13" t="s">
        <v>24</v>
      </c>
      <c r="B161" s="20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43"/>
    </row>
    <row r="162" spans="1:18" ht="12">
      <c r="A162" s="13"/>
      <c r="B162" s="20"/>
      <c r="C162" s="29">
        <v>2001</v>
      </c>
      <c r="D162" s="15">
        <v>2002</v>
      </c>
      <c r="E162" s="14">
        <v>2003</v>
      </c>
      <c r="F162" s="14">
        <v>2004</v>
      </c>
      <c r="G162" s="14">
        <v>2005</v>
      </c>
      <c r="H162" s="14">
        <v>2006</v>
      </c>
      <c r="I162" s="14">
        <v>2007</v>
      </c>
      <c r="J162" s="14">
        <v>2008</v>
      </c>
      <c r="K162" s="14">
        <v>2009</v>
      </c>
      <c r="L162" s="14">
        <v>2010</v>
      </c>
      <c r="M162" s="14">
        <v>2011</v>
      </c>
      <c r="N162" s="14">
        <v>2012</v>
      </c>
      <c r="O162" s="14">
        <v>2013</v>
      </c>
      <c r="P162" s="14">
        <v>2014</v>
      </c>
      <c r="Q162" s="14">
        <v>2015</v>
      </c>
      <c r="R162" s="12"/>
    </row>
    <row r="163" spans="1:18" ht="12">
      <c r="A163" s="6" t="s">
        <v>13</v>
      </c>
      <c r="B163" s="3"/>
      <c r="C163" s="35">
        <v>170123</v>
      </c>
      <c r="D163" s="10">
        <v>171454</v>
      </c>
      <c r="E163" s="10">
        <v>177039</v>
      </c>
      <c r="F163" s="10">
        <v>178797</v>
      </c>
      <c r="G163" s="10">
        <v>180027</v>
      </c>
      <c r="H163" s="10">
        <v>183536</v>
      </c>
      <c r="I163" s="10">
        <v>178969</v>
      </c>
      <c r="J163" s="10">
        <v>172703</v>
      </c>
      <c r="K163" s="10">
        <v>175643</v>
      </c>
      <c r="L163" s="10">
        <v>173440</v>
      </c>
      <c r="M163" s="10">
        <v>168247</v>
      </c>
      <c r="N163" s="10">
        <v>162228</v>
      </c>
      <c r="O163" s="10">
        <v>158407</v>
      </c>
      <c r="P163" s="10">
        <v>149206</v>
      </c>
      <c r="Q163" s="10">
        <v>144275</v>
      </c>
      <c r="R163" s="40"/>
    </row>
    <row r="164" spans="1:18" ht="12">
      <c r="A164" s="6" t="s">
        <v>15</v>
      </c>
      <c r="B164" s="3"/>
      <c r="C164" s="35">
        <v>26759</v>
      </c>
      <c r="D164" s="10">
        <v>24791</v>
      </c>
      <c r="E164" s="10">
        <v>25693</v>
      </c>
      <c r="F164" s="10">
        <v>26004</v>
      </c>
      <c r="G164" s="10">
        <v>26571</v>
      </c>
      <c r="H164" s="10">
        <v>27649</v>
      </c>
      <c r="I164" s="10">
        <v>27826</v>
      </c>
      <c r="J164" s="10">
        <v>27344</v>
      </c>
      <c r="K164" s="10">
        <v>27797</v>
      </c>
      <c r="L164" s="10">
        <v>28549</v>
      </c>
      <c r="M164" s="10">
        <v>28230</v>
      </c>
      <c r="N164" s="10">
        <v>28306</v>
      </c>
      <c r="O164" s="10">
        <v>28192</v>
      </c>
      <c r="P164" s="10">
        <v>27637</v>
      </c>
      <c r="Q164" s="10">
        <v>26688</v>
      </c>
      <c r="R164" s="40"/>
    </row>
    <row r="165" spans="1:18" ht="12">
      <c r="A165" s="6" t="s">
        <v>14</v>
      </c>
      <c r="B165" s="3"/>
      <c r="C165" s="35">
        <v>86655</v>
      </c>
      <c r="D165" s="10">
        <v>89452</v>
      </c>
      <c r="E165" s="10">
        <v>94340</v>
      </c>
      <c r="F165" s="10">
        <v>97252</v>
      </c>
      <c r="G165" s="10">
        <v>100521</v>
      </c>
      <c r="H165" s="10">
        <v>105294</v>
      </c>
      <c r="I165" s="10">
        <v>106847</v>
      </c>
      <c r="J165" s="10">
        <v>106604</v>
      </c>
      <c r="K165" s="10">
        <v>109880</v>
      </c>
      <c r="L165" s="10">
        <v>109169</v>
      </c>
      <c r="M165" s="10">
        <v>106447</v>
      </c>
      <c r="N165" s="10">
        <v>103714</v>
      </c>
      <c r="O165" s="10">
        <v>101633</v>
      </c>
      <c r="P165" s="10">
        <v>97420</v>
      </c>
      <c r="Q165" s="10">
        <v>91130</v>
      </c>
      <c r="R165" s="40"/>
    </row>
    <row r="166" spans="1:18" s="7" customFormat="1" ht="12">
      <c r="A166" s="29" t="s">
        <v>0</v>
      </c>
      <c r="B166" s="15"/>
      <c r="C166" s="29">
        <f aca="true" t="shared" si="73" ref="C166:P166">SUM(C163:C165)</f>
        <v>283537</v>
      </c>
      <c r="D166" s="15">
        <f t="shared" si="73"/>
        <v>285697</v>
      </c>
      <c r="E166" s="15">
        <f t="shared" si="73"/>
        <v>297072</v>
      </c>
      <c r="F166" s="15">
        <f t="shared" si="73"/>
        <v>302053</v>
      </c>
      <c r="G166" s="15">
        <f t="shared" si="73"/>
        <v>307119</v>
      </c>
      <c r="H166" s="15">
        <f t="shared" si="73"/>
        <v>316479</v>
      </c>
      <c r="I166" s="15">
        <f t="shared" si="73"/>
        <v>313642</v>
      </c>
      <c r="J166" s="15">
        <f t="shared" si="73"/>
        <v>306651</v>
      </c>
      <c r="K166" s="15">
        <f t="shared" si="73"/>
        <v>313320</v>
      </c>
      <c r="L166" s="15">
        <f t="shared" si="73"/>
        <v>311158</v>
      </c>
      <c r="M166" s="15">
        <f t="shared" si="73"/>
        <v>302924</v>
      </c>
      <c r="N166" s="15">
        <f t="shared" si="73"/>
        <v>294248</v>
      </c>
      <c r="O166" s="15">
        <f t="shared" si="73"/>
        <v>288232</v>
      </c>
      <c r="P166" s="15">
        <f t="shared" si="73"/>
        <v>274263</v>
      </c>
      <c r="Q166" s="15">
        <f>SUM(Q163:Q165)</f>
        <v>262093</v>
      </c>
      <c r="R166" s="41"/>
    </row>
    <row r="167" spans="1:18" ht="12">
      <c r="A167" s="13"/>
      <c r="B167" s="20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42"/>
    </row>
    <row r="168" spans="1:18" ht="12">
      <c r="A168" s="13" t="s">
        <v>57</v>
      </c>
      <c r="B168" s="20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43"/>
    </row>
    <row r="169" spans="1:18" ht="12">
      <c r="A169" s="13"/>
      <c r="B169" s="20"/>
      <c r="C169" s="29">
        <v>2001</v>
      </c>
      <c r="D169" s="15">
        <v>2002</v>
      </c>
      <c r="E169" s="14">
        <v>2003</v>
      </c>
      <c r="F169" s="14">
        <v>2004</v>
      </c>
      <c r="G169" s="14">
        <v>2005</v>
      </c>
      <c r="H169" s="14">
        <v>2006</v>
      </c>
      <c r="I169" s="14">
        <v>2007</v>
      </c>
      <c r="J169" s="14">
        <v>2008</v>
      </c>
      <c r="K169" s="14">
        <v>2009</v>
      </c>
      <c r="L169" s="14">
        <v>2010</v>
      </c>
      <c r="M169" s="14">
        <v>2011</v>
      </c>
      <c r="N169" s="14">
        <v>2012</v>
      </c>
      <c r="O169" s="14">
        <v>2013</v>
      </c>
      <c r="P169" s="14">
        <v>2014</v>
      </c>
      <c r="Q169" s="14">
        <v>2015</v>
      </c>
      <c r="R169" s="12"/>
    </row>
    <row r="170" spans="1:18" ht="12">
      <c r="A170" s="6" t="s">
        <v>13</v>
      </c>
      <c r="B170" s="3"/>
      <c r="C170" s="35">
        <f>C4</f>
        <v>1225</v>
      </c>
      <c r="D170" s="10">
        <f aca="true" t="shared" si="74" ref="D170:Q170">D4</f>
        <v>1408</v>
      </c>
      <c r="E170" s="10">
        <f t="shared" si="74"/>
        <v>1566</v>
      </c>
      <c r="F170" s="10">
        <f t="shared" si="74"/>
        <v>1405</v>
      </c>
      <c r="G170" s="10">
        <f t="shared" si="74"/>
        <v>1434</v>
      </c>
      <c r="H170" s="10">
        <f t="shared" si="74"/>
        <v>1227</v>
      </c>
      <c r="I170" s="10">
        <f t="shared" si="74"/>
        <v>980</v>
      </c>
      <c r="J170" s="10">
        <f t="shared" si="74"/>
        <v>924</v>
      </c>
      <c r="K170" s="10">
        <f t="shared" si="74"/>
        <v>1284</v>
      </c>
      <c r="L170" s="10">
        <f t="shared" si="74"/>
        <v>1283</v>
      </c>
      <c r="M170" s="10">
        <f t="shared" si="74"/>
        <v>1286</v>
      </c>
      <c r="N170" s="10">
        <f t="shared" si="74"/>
        <v>1362</v>
      </c>
      <c r="O170" s="10">
        <f t="shared" si="74"/>
        <v>1693</v>
      </c>
      <c r="P170" s="10">
        <f t="shared" si="74"/>
        <v>1474</v>
      </c>
      <c r="Q170" s="10">
        <f t="shared" si="74"/>
        <v>1313</v>
      </c>
      <c r="R170" s="40"/>
    </row>
    <row r="171" spans="1:18" ht="12">
      <c r="A171" s="6" t="s">
        <v>15</v>
      </c>
      <c r="B171" s="3"/>
      <c r="C171" s="35">
        <f>C28</f>
        <v>381</v>
      </c>
      <c r="D171" s="10">
        <f aca="true" t="shared" si="75" ref="D171:Q171">D28</f>
        <v>451</v>
      </c>
      <c r="E171" s="10">
        <f t="shared" si="75"/>
        <v>515</v>
      </c>
      <c r="F171" s="10">
        <f t="shared" si="75"/>
        <v>559</v>
      </c>
      <c r="G171" s="10">
        <f t="shared" si="75"/>
        <v>515</v>
      </c>
      <c r="H171" s="10">
        <f t="shared" si="75"/>
        <v>463</v>
      </c>
      <c r="I171" s="10">
        <f t="shared" si="75"/>
        <v>427</v>
      </c>
      <c r="J171" s="10">
        <f t="shared" si="75"/>
        <v>385</v>
      </c>
      <c r="K171" s="10">
        <f t="shared" si="75"/>
        <v>423</v>
      </c>
      <c r="L171" s="10">
        <f t="shared" si="75"/>
        <v>437</v>
      </c>
      <c r="M171" s="10">
        <f t="shared" si="75"/>
        <v>375</v>
      </c>
      <c r="N171" s="10">
        <f t="shared" si="75"/>
        <v>442</v>
      </c>
      <c r="O171" s="10">
        <f t="shared" si="75"/>
        <v>462</v>
      </c>
      <c r="P171" s="10">
        <f t="shared" si="75"/>
        <v>396</v>
      </c>
      <c r="Q171" s="10">
        <f t="shared" si="75"/>
        <v>335</v>
      </c>
      <c r="R171" s="40"/>
    </row>
    <row r="172" spans="1:18" ht="12">
      <c r="A172" s="6" t="s">
        <v>14</v>
      </c>
      <c r="B172" s="3"/>
      <c r="C172" s="35">
        <f>C16</f>
        <v>1312</v>
      </c>
      <c r="D172" s="10">
        <f aca="true" t="shared" si="76" ref="D172:Q172">D16</f>
        <v>1312</v>
      </c>
      <c r="E172" s="10">
        <f t="shared" si="76"/>
        <v>1342</v>
      </c>
      <c r="F172" s="10">
        <f t="shared" si="76"/>
        <v>1463</v>
      </c>
      <c r="G172" s="10">
        <f t="shared" si="76"/>
        <v>1470</v>
      </c>
      <c r="H172" s="10">
        <f t="shared" si="76"/>
        <v>1259</v>
      </c>
      <c r="I172" s="10">
        <f t="shared" si="76"/>
        <v>1154</v>
      </c>
      <c r="J172" s="10">
        <f t="shared" si="76"/>
        <v>1249</v>
      </c>
      <c r="K172" s="10">
        <f t="shared" si="76"/>
        <v>1245</v>
      </c>
      <c r="L172" s="10">
        <f t="shared" si="76"/>
        <v>1360</v>
      </c>
      <c r="M172" s="10">
        <f t="shared" si="76"/>
        <v>1426</v>
      </c>
      <c r="N172" s="10">
        <f t="shared" si="76"/>
        <v>1522</v>
      </c>
      <c r="O172" s="10">
        <f t="shared" si="76"/>
        <v>1684</v>
      </c>
      <c r="P172" s="10">
        <f t="shared" si="76"/>
        <v>1354</v>
      </c>
      <c r="Q172" s="10">
        <f t="shared" si="76"/>
        <v>1071</v>
      </c>
      <c r="R172" s="40"/>
    </row>
    <row r="173" spans="1:18" s="7" customFormat="1" ht="12">
      <c r="A173" s="29" t="s">
        <v>0</v>
      </c>
      <c r="B173" s="15"/>
      <c r="C173" s="15">
        <f aca="true" t="shared" si="77" ref="C173:Q173">SUM(C170:C172)</f>
        <v>2918</v>
      </c>
      <c r="D173" s="15">
        <f t="shared" si="77"/>
        <v>3171</v>
      </c>
      <c r="E173" s="15">
        <f t="shared" si="77"/>
        <v>3423</v>
      </c>
      <c r="F173" s="15">
        <f t="shared" si="77"/>
        <v>3427</v>
      </c>
      <c r="G173" s="15">
        <f t="shared" si="77"/>
        <v>3419</v>
      </c>
      <c r="H173" s="15">
        <f t="shared" si="77"/>
        <v>2949</v>
      </c>
      <c r="I173" s="15">
        <f t="shared" si="77"/>
        <v>2561</v>
      </c>
      <c r="J173" s="15">
        <f t="shared" si="77"/>
        <v>2558</v>
      </c>
      <c r="K173" s="15">
        <f t="shared" si="77"/>
        <v>2952</v>
      </c>
      <c r="L173" s="15">
        <f t="shared" si="77"/>
        <v>3080</v>
      </c>
      <c r="M173" s="15">
        <f t="shared" si="77"/>
        <v>3087</v>
      </c>
      <c r="N173" s="15">
        <f t="shared" si="77"/>
        <v>3326</v>
      </c>
      <c r="O173" s="15">
        <f t="shared" si="77"/>
        <v>3839</v>
      </c>
      <c r="P173" s="15">
        <f t="shared" si="77"/>
        <v>3224</v>
      </c>
      <c r="Q173" s="15">
        <f t="shared" si="77"/>
        <v>2719</v>
      </c>
      <c r="R173" s="41"/>
    </row>
    <row r="174" spans="1:18" ht="12">
      <c r="A174" s="13"/>
      <c r="B174" s="20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42"/>
    </row>
    <row r="175" spans="1:18" ht="12">
      <c r="A175" s="13" t="s">
        <v>39</v>
      </c>
      <c r="B175" s="20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43"/>
    </row>
    <row r="176" spans="1:18" ht="12">
      <c r="A176" s="13"/>
      <c r="B176" s="20"/>
      <c r="C176" s="29">
        <v>2001</v>
      </c>
      <c r="D176" s="15">
        <v>2002</v>
      </c>
      <c r="E176" s="14">
        <v>2003</v>
      </c>
      <c r="F176" s="14">
        <v>2004</v>
      </c>
      <c r="G176" s="14">
        <v>2005</v>
      </c>
      <c r="H176" s="14">
        <v>2006</v>
      </c>
      <c r="I176" s="14">
        <v>2007</v>
      </c>
      <c r="J176" s="14">
        <v>2008</v>
      </c>
      <c r="K176" s="14">
        <v>2009</v>
      </c>
      <c r="L176" s="14">
        <v>2010</v>
      </c>
      <c r="M176" s="14">
        <v>2011</v>
      </c>
      <c r="N176" s="14">
        <v>2012</v>
      </c>
      <c r="O176" s="14">
        <v>2013</v>
      </c>
      <c r="P176" s="14">
        <v>2014</v>
      </c>
      <c r="Q176" s="14">
        <v>2015</v>
      </c>
      <c r="R176" s="12" t="s">
        <v>28</v>
      </c>
    </row>
    <row r="177" spans="1:18" ht="12">
      <c r="A177" s="7" t="s">
        <v>13</v>
      </c>
      <c r="C177" s="23">
        <f>C93/C$86</f>
        <v>0.03787230591998569</v>
      </c>
      <c r="D177" s="24">
        <f aca="true" t="shared" si="78" ref="D177:Q177">D93/D$86</f>
        <v>0.044310466751078206</v>
      </c>
      <c r="E177" s="24">
        <f t="shared" si="78"/>
        <v>0.04856407165025812</v>
      </c>
      <c r="F177" s="24">
        <f t="shared" si="78"/>
        <v>0.04441294656300378</v>
      </c>
      <c r="G177" s="24">
        <f t="shared" si="78"/>
        <v>0.04135878935650544</v>
      </c>
      <c r="H177" s="24">
        <f t="shared" si="78"/>
        <v>0.03600389593874936</v>
      </c>
      <c r="I177" s="24">
        <f t="shared" si="78"/>
        <v>0.030110666221777334</v>
      </c>
      <c r="J177" s="24">
        <f t="shared" si="78"/>
        <v>0.028562831604343912</v>
      </c>
      <c r="K177" s="24">
        <f t="shared" si="78"/>
        <v>0.033200620362352995</v>
      </c>
      <c r="L177" s="24">
        <f t="shared" si="78"/>
        <v>0.03007219182007997</v>
      </c>
      <c r="M177" s="24">
        <f t="shared" si="78"/>
        <v>0.02906347268388595</v>
      </c>
      <c r="N177" s="24">
        <f t="shared" si="78"/>
        <v>0.03035307940066308</v>
      </c>
      <c r="O177" s="24">
        <f t="shared" si="78"/>
        <v>0.0320196114389273</v>
      </c>
      <c r="P177" s="24">
        <f t="shared" si="78"/>
        <v>0.027275344726672066</v>
      </c>
      <c r="Q177" s="24">
        <f t="shared" si="78"/>
        <v>0.02302118421427786</v>
      </c>
      <c r="R177" s="36">
        <f>(Q177-F177)/F177</f>
        <v>-0.4816560035794916</v>
      </c>
    </row>
    <row r="178" spans="1:18" ht="12">
      <c r="A178" s="7" t="s">
        <v>15</v>
      </c>
      <c r="C178" s="23">
        <f>C94/C$87</f>
        <v>0.07058734138743257</v>
      </c>
      <c r="D178" s="24">
        <f aca="true" t="shared" si="79" ref="D178:Q178">D94/D$87</f>
        <v>0.08077789219010305</v>
      </c>
      <c r="E178" s="24">
        <f t="shared" si="79"/>
        <v>0.08421148180850449</v>
      </c>
      <c r="F178" s="24">
        <f t="shared" si="79"/>
        <v>0.07984902941633987</v>
      </c>
      <c r="G178" s="24">
        <f t="shared" si="79"/>
        <v>0.07641638003764034</v>
      </c>
      <c r="H178" s="24">
        <f t="shared" si="79"/>
        <v>0.0721596560464594</v>
      </c>
      <c r="I178" s="24">
        <f t="shared" si="79"/>
        <v>0.06635202885768995</v>
      </c>
      <c r="J178" s="24">
        <f t="shared" si="79"/>
        <v>0.061968170467266305</v>
      </c>
      <c r="K178" s="24">
        <f t="shared" si="79"/>
        <v>0.061640061831371766</v>
      </c>
      <c r="L178" s="24">
        <f t="shared" si="79"/>
        <v>0.06034156745881677</v>
      </c>
      <c r="M178" s="24">
        <f t="shared" si="79"/>
        <v>0.055170336854166974</v>
      </c>
      <c r="N178" s="24">
        <f t="shared" si="79"/>
        <v>0.053717837924198084</v>
      </c>
      <c r="O178" s="24">
        <f t="shared" si="79"/>
        <v>0.05049012541444428</v>
      </c>
      <c r="P178" s="24">
        <f t="shared" si="79"/>
        <v>0.037423627091012705</v>
      </c>
      <c r="Q178" s="24">
        <f t="shared" si="79"/>
        <v>0.027497833265287118</v>
      </c>
      <c r="R178" s="36">
        <f>(Q178-F178)/F178</f>
        <v>-0.6556272071647735</v>
      </c>
    </row>
    <row r="179" spans="1:18" ht="12">
      <c r="A179" s="7" t="s">
        <v>14</v>
      </c>
      <c r="C179" s="23">
        <f>C95/C$88</f>
        <v>0.08756060947594085</v>
      </c>
      <c r="D179" s="24">
        <f aca="true" t="shared" si="80" ref="D179:Q179">D95/D$88</f>
        <v>0.09359268608074514</v>
      </c>
      <c r="E179" s="24">
        <f t="shared" si="80"/>
        <v>0.09926090362400987</v>
      </c>
      <c r="F179" s="24">
        <f t="shared" si="80"/>
        <v>0.09559305889850986</v>
      </c>
      <c r="G179" s="24">
        <f t="shared" si="80"/>
        <v>0.09253386411914082</v>
      </c>
      <c r="H179" s="24">
        <f t="shared" si="80"/>
        <v>0.09044103893022852</v>
      </c>
      <c r="I179" s="24">
        <f t="shared" si="80"/>
        <v>0.08538758137881698</v>
      </c>
      <c r="J179" s="24">
        <f t="shared" si="80"/>
        <v>0.08040189834728197</v>
      </c>
      <c r="K179" s="24">
        <f t="shared" si="80"/>
        <v>0.08327932884545018</v>
      </c>
      <c r="L179" s="24">
        <f t="shared" si="80"/>
        <v>0.07553483558027138</v>
      </c>
      <c r="M179" s="24">
        <f t="shared" si="80"/>
        <v>0.07704036934079089</v>
      </c>
      <c r="N179" s="24">
        <f t="shared" si="80"/>
        <v>0.08056732724199593</v>
      </c>
      <c r="O179" s="24">
        <f t="shared" si="80"/>
        <v>0.07860970311368573</v>
      </c>
      <c r="P179" s="24">
        <f t="shared" si="80"/>
        <v>0.06439291319718875</v>
      </c>
      <c r="Q179" s="24">
        <f t="shared" si="80"/>
        <v>0.04984490392158631</v>
      </c>
      <c r="R179" s="36">
        <f>(Q179-F179)/F179</f>
        <v>-0.478571932984108</v>
      </c>
    </row>
    <row r="180" spans="1:18" s="7" customFormat="1" ht="12">
      <c r="A180" s="13" t="s">
        <v>0</v>
      </c>
      <c r="B180" s="14"/>
      <c r="C180" s="26">
        <f>C96/C$89</f>
        <v>0.05753736802759977</v>
      </c>
      <c r="D180" s="27">
        <f aca="true" t="shared" si="81" ref="D180:Q180">D96/D$89</f>
        <v>0.06425444069596752</v>
      </c>
      <c r="E180" s="27">
        <f t="shared" si="81"/>
        <v>0.06901491142838756</v>
      </c>
      <c r="F180" s="27">
        <f t="shared" si="81"/>
        <v>0.06517349943177819</v>
      </c>
      <c r="G180" s="27">
        <f t="shared" si="81"/>
        <v>0.062238216080916536</v>
      </c>
      <c r="H180" s="27">
        <f t="shared" si="81"/>
        <v>0.05819221543820518</v>
      </c>
      <c r="I180" s="27">
        <f t="shared" si="81"/>
        <v>0.05270050749613272</v>
      </c>
      <c r="J180" s="27">
        <f t="shared" si="81"/>
        <v>0.04974979187722139</v>
      </c>
      <c r="K180" s="27">
        <f t="shared" si="81"/>
        <v>0.053315224007791574</v>
      </c>
      <c r="L180" s="27">
        <f t="shared" si="81"/>
        <v>0.048795923125603706</v>
      </c>
      <c r="M180" s="27">
        <f t="shared" si="81"/>
        <v>0.04802161645608666</v>
      </c>
      <c r="N180" s="27">
        <f t="shared" si="81"/>
        <v>0.049766470093178396</v>
      </c>
      <c r="O180" s="27">
        <f t="shared" si="81"/>
        <v>0.04967976328137872</v>
      </c>
      <c r="P180" s="27">
        <f t="shared" si="81"/>
        <v>0.04084823904891208</v>
      </c>
      <c r="Q180" s="27">
        <f t="shared" si="81"/>
        <v>0.032510801320860226</v>
      </c>
      <c r="R180" s="37">
        <f>(Q180-F180)/F180</f>
        <v>-0.5011653263318839</v>
      </c>
    </row>
    <row r="181" spans="3:18" ht="12">
      <c r="C181" s="2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32"/>
    </row>
    <row r="182" spans="1:18" ht="12">
      <c r="A182" s="13" t="s">
        <v>41</v>
      </c>
      <c r="B182" s="20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43"/>
    </row>
    <row r="183" spans="1:18" ht="12">
      <c r="A183" s="13"/>
      <c r="B183" s="20"/>
      <c r="C183" s="29">
        <v>2001</v>
      </c>
      <c r="D183" s="15">
        <v>2002</v>
      </c>
      <c r="E183" s="14">
        <v>2003</v>
      </c>
      <c r="F183" s="14">
        <v>2004</v>
      </c>
      <c r="G183" s="14">
        <v>2005</v>
      </c>
      <c r="H183" s="14">
        <v>2006</v>
      </c>
      <c r="I183" s="14">
        <v>2007</v>
      </c>
      <c r="J183" s="14">
        <v>2008</v>
      </c>
      <c r="K183" s="14">
        <v>2009</v>
      </c>
      <c r="L183" s="14">
        <v>2010</v>
      </c>
      <c r="M183" s="14">
        <v>2011</v>
      </c>
      <c r="N183" s="14">
        <v>2012</v>
      </c>
      <c r="O183" s="14">
        <v>2013</v>
      </c>
      <c r="P183" s="14">
        <v>2014</v>
      </c>
      <c r="Q183" s="14">
        <v>2015</v>
      </c>
      <c r="R183" s="12" t="s">
        <v>28</v>
      </c>
    </row>
    <row r="184" spans="1:18" ht="12">
      <c r="A184" s="7" t="s">
        <v>13</v>
      </c>
      <c r="C184" s="23">
        <f>C100/C$86</f>
        <v>0.019533827690724648</v>
      </c>
      <c r="D184" s="24">
        <f aca="true" t="shared" si="82" ref="D184:Q184">D100/D$86</f>
        <v>0.016200306900223886</v>
      </c>
      <c r="E184" s="24">
        <f t="shared" si="82"/>
        <v>0.015643947393817668</v>
      </c>
      <c r="F184" s="24">
        <f t="shared" si="82"/>
        <v>0.014458367939763102</v>
      </c>
      <c r="G184" s="24">
        <f t="shared" si="82"/>
        <v>0.014907177358374098</v>
      </c>
      <c r="H184" s="24">
        <f t="shared" si="82"/>
        <v>0.016925254710270995</v>
      </c>
      <c r="I184" s="24">
        <f t="shared" si="82"/>
        <v>0.01589089089089089</v>
      </c>
      <c r="J184" s="24">
        <f t="shared" si="82"/>
        <v>0.018053630877781886</v>
      </c>
      <c r="K184" s="24">
        <f t="shared" si="82"/>
        <v>0.01678869318368644</v>
      </c>
      <c r="L184" s="24">
        <f t="shared" si="82"/>
        <v>0.01617287825647884</v>
      </c>
      <c r="M184" s="24">
        <f t="shared" si="82"/>
        <v>0.011267380425518076</v>
      </c>
      <c r="N184" s="24">
        <f t="shared" si="82"/>
        <v>0.014628250403451792</v>
      </c>
      <c r="O184" s="24">
        <f t="shared" si="82"/>
        <v>0.013577253751307968</v>
      </c>
      <c r="P184" s="24">
        <f t="shared" si="82"/>
        <v>0.00994878269344367</v>
      </c>
      <c r="Q184" s="24">
        <f t="shared" si="82"/>
        <v>0.009330123727324691</v>
      </c>
      <c r="R184" s="36">
        <f>(Q184-F184)/F184</f>
        <v>-0.3546903933973641</v>
      </c>
    </row>
    <row r="185" spans="1:18" ht="12">
      <c r="A185" s="7" t="s">
        <v>15</v>
      </c>
      <c r="C185" s="23">
        <f>C101/C$87</f>
        <v>0.005825291897778791</v>
      </c>
      <c r="D185" s="24">
        <f aca="true" t="shared" si="83" ref="D185:Q185">D101/D$87</f>
        <v>0.006094549229391131</v>
      </c>
      <c r="E185" s="24">
        <f t="shared" si="83"/>
        <v>0.006576830083427543</v>
      </c>
      <c r="F185" s="24">
        <f t="shared" si="83"/>
        <v>0.006885372063892323</v>
      </c>
      <c r="G185" s="24">
        <f t="shared" si="83"/>
        <v>0.006522162372639367</v>
      </c>
      <c r="H185" s="24">
        <f t="shared" si="83"/>
        <v>0.006200468444187763</v>
      </c>
      <c r="I185" s="24">
        <f t="shared" si="83"/>
        <v>0.006324537776400576</v>
      </c>
      <c r="J185" s="24">
        <f t="shared" si="83"/>
        <v>0.005511065185567898</v>
      </c>
      <c r="K185" s="24">
        <f t="shared" si="83"/>
        <v>0.006328532729304091</v>
      </c>
      <c r="L185" s="24">
        <f t="shared" si="83"/>
        <v>0.006504606168786967</v>
      </c>
      <c r="M185" s="24">
        <f t="shared" si="83"/>
        <v>0.005420810624201202</v>
      </c>
      <c r="N185" s="24">
        <f t="shared" si="83"/>
        <v>0.00593314500257805</v>
      </c>
      <c r="O185" s="24">
        <f t="shared" si="83"/>
        <v>0.0052111863918120225</v>
      </c>
      <c r="P185" s="24">
        <f t="shared" si="83"/>
        <v>0.00407562631195493</v>
      </c>
      <c r="Q185" s="24">
        <f t="shared" si="83"/>
        <v>0.003989656975453224</v>
      </c>
      <c r="R185" s="36">
        <f>(Q185-F185)/F185</f>
        <v>-0.42056043763046</v>
      </c>
    </row>
    <row r="186" spans="1:18" ht="12">
      <c r="A186" s="7" t="s">
        <v>14</v>
      </c>
      <c r="C186" s="23">
        <f>C102/C$88</f>
        <v>0.014337648136513403</v>
      </c>
      <c r="D186" s="24">
        <f aca="true" t="shared" si="84" ref="D186:Q186">D102/D$88</f>
        <v>0.012900039604338345</v>
      </c>
      <c r="E186" s="24">
        <f t="shared" si="84"/>
        <v>0.011982212461216965</v>
      </c>
      <c r="F186" s="24">
        <f t="shared" si="84"/>
        <v>0.013409688873740215</v>
      </c>
      <c r="G186" s="24">
        <f t="shared" si="84"/>
        <v>0.01446129930276702</v>
      </c>
      <c r="H186" s="24">
        <f t="shared" si="84"/>
        <v>0.015028263537527316</v>
      </c>
      <c r="I186" s="24">
        <f t="shared" si="84"/>
        <v>0.016826912261599998</v>
      </c>
      <c r="J186" s="24">
        <f t="shared" si="84"/>
        <v>0.017474131128227356</v>
      </c>
      <c r="K186" s="24">
        <f t="shared" si="84"/>
        <v>0.01628510842778608</v>
      </c>
      <c r="L186" s="24">
        <f t="shared" si="84"/>
        <v>0.01735858324488847</v>
      </c>
      <c r="M186" s="24">
        <f t="shared" si="84"/>
        <v>0.013161443924535705</v>
      </c>
      <c r="N186" s="24">
        <f t="shared" si="84"/>
        <v>0.016111683921497016</v>
      </c>
      <c r="O186" s="24">
        <f t="shared" si="84"/>
        <v>0.014148053250153178</v>
      </c>
      <c r="P186" s="24">
        <f t="shared" si="84"/>
        <v>0.010297044777255598</v>
      </c>
      <c r="Q186" s="24">
        <f t="shared" si="84"/>
        <v>0.008909007294926014</v>
      </c>
      <c r="R186" s="36">
        <f>(Q186-F186)/F186</f>
        <v>-0.33562908291092036</v>
      </c>
    </row>
    <row r="187" spans="1:18" s="7" customFormat="1" ht="12">
      <c r="A187" s="13" t="s">
        <v>0</v>
      </c>
      <c r="B187" s="14"/>
      <c r="C187" s="26">
        <f>C103/C$89</f>
        <v>0.016503096179446484</v>
      </c>
      <c r="D187" s="27">
        <f aca="true" t="shared" si="85" ref="D187:Q187">D103/D$89</f>
        <v>0.014134796860635065</v>
      </c>
      <c r="E187" s="27">
        <f t="shared" si="85"/>
        <v>0.013541760182537685</v>
      </c>
      <c r="F187" s="27">
        <f t="shared" si="85"/>
        <v>0.013371599664998249</v>
      </c>
      <c r="G187" s="27">
        <f t="shared" si="85"/>
        <v>0.013940805920353103</v>
      </c>
      <c r="H187" s="27">
        <f t="shared" si="85"/>
        <v>0.0152292362545448</v>
      </c>
      <c r="I187" s="27">
        <f t="shared" si="85"/>
        <v>0.015279937037912946</v>
      </c>
      <c r="J187" s="27">
        <f t="shared" si="85"/>
        <v>0.01662294296360693</v>
      </c>
      <c r="K187" s="27">
        <f t="shared" si="85"/>
        <v>0.015574780861943024</v>
      </c>
      <c r="L187" s="27">
        <f t="shared" si="85"/>
        <v>0.015614544001114297</v>
      </c>
      <c r="M187" s="27">
        <f t="shared" si="85"/>
        <v>0.011307964944325831</v>
      </c>
      <c r="N187" s="27">
        <f t="shared" si="85"/>
        <v>0.014228032780832992</v>
      </c>
      <c r="O187" s="27">
        <f t="shared" si="85"/>
        <v>0.01289674105628086</v>
      </c>
      <c r="P187" s="27">
        <f t="shared" si="85"/>
        <v>0.00945171166996591</v>
      </c>
      <c r="Q187" s="27">
        <f t="shared" si="85"/>
        <v>0.008623629092264724</v>
      </c>
      <c r="R187" s="37">
        <f>(Q187-F187)/F187</f>
        <v>-0.3550787259329863</v>
      </c>
    </row>
    <row r="188" spans="3:18" ht="12">
      <c r="C188" s="2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32"/>
    </row>
    <row r="189" spans="1:18" ht="12">
      <c r="A189" s="13" t="s">
        <v>31</v>
      </c>
      <c r="B189" s="20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43"/>
    </row>
    <row r="190" spans="1:18" ht="12">
      <c r="A190" s="13"/>
      <c r="B190" s="20"/>
      <c r="C190" s="29">
        <v>2001</v>
      </c>
      <c r="D190" s="15">
        <v>2002</v>
      </c>
      <c r="E190" s="14">
        <v>2003</v>
      </c>
      <c r="F190" s="14">
        <v>2004</v>
      </c>
      <c r="G190" s="14">
        <v>2005</v>
      </c>
      <c r="H190" s="14">
        <v>2006</v>
      </c>
      <c r="I190" s="14">
        <v>2007</v>
      </c>
      <c r="J190" s="14">
        <v>2008</v>
      </c>
      <c r="K190" s="14">
        <v>2009</v>
      </c>
      <c r="L190" s="14">
        <v>2010</v>
      </c>
      <c r="M190" s="14">
        <v>2011</v>
      </c>
      <c r="N190" s="14">
        <v>2012</v>
      </c>
      <c r="O190" s="14">
        <v>2013</v>
      </c>
      <c r="P190" s="14">
        <v>2014</v>
      </c>
      <c r="Q190" s="14">
        <v>2015</v>
      </c>
      <c r="R190" s="12" t="s">
        <v>28</v>
      </c>
    </row>
    <row r="191" spans="1:18" ht="12">
      <c r="A191" s="7" t="s">
        <v>13</v>
      </c>
      <c r="C191" s="23">
        <f aca="true" t="shared" si="86" ref="C191:Q191">C107/C86</f>
        <v>0.057406133610710335</v>
      </c>
      <c r="D191" s="24">
        <f t="shared" si="86"/>
        <v>0.06051077365130209</v>
      </c>
      <c r="E191" s="24">
        <f t="shared" si="86"/>
        <v>0.06420801904407579</v>
      </c>
      <c r="F191" s="24">
        <f t="shared" si="86"/>
        <v>0.05887131450276688</v>
      </c>
      <c r="G191" s="24">
        <f t="shared" si="86"/>
        <v>0.05626596671487954</v>
      </c>
      <c r="H191" s="24">
        <f t="shared" si="86"/>
        <v>0.05292915064902035</v>
      </c>
      <c r="I191" s="24">
        <f t="shared" si="86"/>
        <v>0.04600155711266822</v>
      </c>
      <c r="J191" s="24">
        <f t="shared" si="86"/>
        <v>0.0466164624821258</v>
      </c>
      <c r="K191" s="24">
        <f t="shared" si="86"/>
        <v>0.049989313546039436</v>
      </c>
      <c r="L191" s="24">
        <f t="shared" si="86"/>
        <v>0.046245070076558814</v>
      </c>
      <c r="M191" s="24">
        <f t="shared" si="86"/>
        <v>0.04033085310940403</v>
      </c>
      <c r="N191" s="24">
        <f t="shared" si="86"/>
        <v>0.04498132980411487</v>
      </c>
      <c r="O191" s="24">
        <f t="shared" si="86"/>
        <v>0.04559686519023527</v>
      </c>
      <c r="P191" s="24">
        <f t="shared" si="86"/>
        <v>0.03722412742011574</v>
      </c>
      <c r="Q191" s="24">
        <f t="shared" si="86"/>
        <v>0.03235130794160255</v>
      </c>
      <c r="R191" s="36">
        <f>(Q191-F191)/F191</f>
        <v>-0.45047417040293747</v>
      </c>
    </row>
    <row r="192" spans="1:18" ht="12">
      <c r="A192" s="7" t="s">
        <v>15</v>
      </c>
      <c r="C192" s="23">
        <f aca="true" t="shared" si="87" ref="C192:Q192">C108/C87</f>
        <v>0.07641263328521136</v>
      </c>
      <c r="D192" s="24">
        <f t="shared" si="87"/>
        <v>0.08687244141949418</v>
      </c>
      <c r="E192" s="24">
        <f t="shared" si="87"/>
        <v>0.09078831189193204</v>
      </c>
      <c r="F192" s="24">
        <f t="shared" si="87"/>
        <v>0.08673440148023219</v>
      </c>
      <c r="G192" s="24">
        <f t="shared" si="87"/>
        <v>0.0829385424102797</v>
      </c>
      <c r="H192" s="24">
        <f t="shared" si="87"/>
        <v>0.07836012449064717</v>
      </c>
      <c r="I192" s="24">
        <f t="shared" si="87"/>
        <v>0.07267656663409053</v>
      </c>
      <c r="J192" s="24">
        <f t="shared" si="87"/>
        <v>0.0674792356528342</v>
      </c>
      <c r="K192" s="24">
        <f t="shared" si="87"/>
        <v>0.06796859456067586</v>
      </c>
      <c r="L192" s="24">
        <f t="shared" si="87"/>
        <v>0.06684617362760373</v>
      </c>
      <c r="M192" s="24">
        <f t="shared" si="87"/>
        <v>0.060591147478368176</v>
      </c>
      <c r="N192" s="24">
        <f t="shared" si="87"/>
        <v>0.05965098292677613</v>
      </c>
      <c r="O192" s="24">
        <f t="shared" si="87"/>
        <v>0.05570131180625631</v>
      </c>
      <c r="P192" s="24">
        <f t="shared" si="87"/>
        <v>0.04149925340296763</v>
      </c>
      <c r="Q192" s="24">
        <f t="shared" si="87"/>
        <v>0.031487490240740344</v>
      </c>
      <c r="R192" s="36">
        <f>(Q192-F192)/F192</f>
        <v>-0.636966535730154</v>
      </c>
    </row>
    <row r="193" spans="1:18" ht="12">
      <c r="A193" s="7" t="s">
        <v>14</v>
      </c>
      <c r="C193" s="23">
        <f aca="true" t="shared" si="88" ref="C193:Q193">C109/C88</f>
        <v>0.10189825761245426</v>
      </c>
      <c r="D193" s="24">
        <f t="shared" si="88"/>
        <v>0.10649272568508347</v>
      </c>
      <c r="E193" s="24">
        <f t="shared" si="88"/>
        <v>0.11124311608522683</v>
      </c>
      <c r="F193" s="24">
        <f t="shared" si="88"/>
        <v>0.10900274777225007</v>
      </c>
      <c r="G193" s="24">
        <f t="shared" si="88"/>
        <v>0.10699516342190783</v>
      </c>
      <c r="H193" s="24">
        <f t="shared" si="88"/>
        <v>0.10546930246775585</v>
      </c>
      <c r="I193" s="24">
        <f t="shared" si="88"/>
        <v>0.10221449364041699</v>
      </c>
      <c r="J193" s="24">
        <f t="shared" si="88"/>
        <v>0.09787602947550932</v>
      </c>
      <c r="K193" s="24">
        <f t="shared" si="88"/>
        <v>0.09956443727323626</v>
      </c>
      <c r="L193" s="24">
        <f t="shared" si="88"/>
        <v>0.09289341882515986</v>
      </c>
      <c r="M193" s="24">
        <f t="shared" si="88"/>
        <v>0.0902018132653266</v>
      </c>
      <c r="N193" s="24">
        <f t="shared" si="88"/>
        <v>0.09667901116349295</v>
      </c>
      <c r="O193" s="24">
        <f t="shared" si="88"/>
        <v>0.09275775636383891</v>
      </c>
      <c r="P193" s="24">
        <f t="shared" si="88"/>
        <v>0.07468995797444435</v>
      </c>
      <c r="Q193" s="24">
        <f t="shared" si="88"/>
        <v>0.05875391121651232</v>
      </c>
      <c r="R193" s="36">
        <f>(Q193-F193)/F193</f>
        <v>-0.4609868795301149</v>
      </c>
    </row>
    <row r="194" spans="1:18" s="7" customFormat="1" ht="12">
      <c r="A194" s="13" t="s">
        <v>0</v>
      </c>
      <c r="B194" s="14"/>
      <c r="C194" s="26">
        <f aca="true" t="shared" si="89" ref="C194:Q194">C110/C89</f>
        <v>0.07404046420704626</v>
      </c>
      <c r="D194" s="27">
        <f t="shared" si="89"/>
        <v>0.07838923755660258</v>
      </c>
      <c r="E194" s="27">
        <f t="shared" si="89"/>
        <v>0.08255667161092525</v>
      </c>
      <c r="F194" s="27">
        <f t="shared" si="89"/>
        <v>0.07854509909677644</v>
      </c>
      <c r="G194" s="27">
        <f t="shared" si="89"/>
        <v>0.07617902200126964</v>
      </c>
      <c r="H194" s="27">
        <f t="shared" si="89"/>
        <v>0.07342145169274998</v>
      </c>
      <c r="I194" s="27">
        <f t="shared" si="89"/>
        <v>0.06798044453404567</v>
      </c>
      <c r="J194" s="27">
        <f t="shared" si="89"/>
        <v>0.06637273484082831</v>
      </c>
      <c r="K194" s="27">
        <f t="shared" si="89"/>
        <v>0.0688900048697346</v>
      </c>
      <c r="L194" s="27">
        <f t="shared" si="89"/>
        <v>0.064410467126718</v>
      </c>
      <c r="M194" s="27">
        <f t="shared" si="89"/>
        <v>0.059329581400412494</v>
      </c>
      <c r="N194" s="27">
        <f t="shared" si="89"/>
        <v>0.06399450287401139</v>
      </c>
      <c r="O194" s="27">
        <f t="shared" si="89"/>
        <v>0.06257650433765959</v>
      </c>
      <c r="P194" s="27">
        <f t="shared" si="89"/>
        <v>0.05029995071887799</v>
      </c>
      <c r="Q194" s="27">
        <f t="shared" si="89"/>
        <v>0.04113443041312495</v>
      </c>
      <c r="R194" s="37">
        <f>(Q194-F194)/F194</f>
        <v>-0.47629539097732015</v>
      </c>
    </row>
    <row r="195" spans="3:18" ht="12">
      <c r="C195" s="22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32"/>
    </row>
    <row r="196" spans="1:18" ht="12">
      <c r="A196" s="13" t="s">
        <v>18</v>
      </c>
      <c r="B196" s="20"/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43"/>
    </row>
    <row r="197" spans="1:18" ht="12">
      <c r="A197" s="13"/>
      <c r="B197" s="20"/>
      <c r="C197" s="29">
        <v>2001</v>
      </c>
      <c r="D197" s="15">
        <v>2002</v>
      </c>
      <c r="E197" s="14">
        <v>2003</v>
      </c>
      <c r="F197" s="14">
        <v>2004</v>
      </c>
      <c r="G197" s="14">
        <v>2005</v>
      </c>
      <c r="H197" s="14">
        <v>2006</v>
      </c>
      <c r="I197" s="14">
        <v>2007</v>
      </c>
      <c r="J197" s="14">
        <v>2008</v>
      </c>
      <c r="K197" s="14">
        <v>2009</v>
      </c>
      <c r="L197" s="14">
        <v>2010</v>
      </c>
      <c r="M197" s="14">
        <v>2011</v>
      </c>
      <c r="N197" s="14">
        <v>2012</v>
      </c>
      <c r="O197" s="14">
        <v>2013</v>
      </c>
      <c r="P197" s="14">
        <v>2014</v>
      </c>
      <c r="Q197" s="14">
        <v>2015</v>
      </c>
      <c r="R197" s="12" t="s">
        <v>28</v>
      </c>
    </row>
    <row r="198" spans="1:18" ht="12">
      <c r="A198" s="7" t="s">
        <v>13</v>
      </c>
      <c r="C198" s="23">
        <f aca="true" t="shared" si="90" ref="C198:Q198">C114/C86</f>
        <v>0.03089454081803845</v>
      </c>
      <c r="D198" s="24">
        <f t="shared" si="90"/>
        <v>0.03675535468218497</v>
      </c>
      <c r="E198" s="24">
        <f t="shared" si="90"/>
        <v>0.040783358252689264</v>
      </c>
      <c r="F198" s="24">
        <f t="shared" si="90"/>
        <v>0.036446348012061945</v>
      </c>
      <c r="G198" s="24">
        <f t="shared" si="90"/>
        <v>0.03341839561959622</v>
      </c>
      <c r="H198" s="24">
        <f t="shared" si="90"/>
        <v>0.028751413116233963</v>
      </c>
      <c r="I198" s="24">
        <f t="shared" si="90"/>
        <v>0.02353325547769992</v>
      </c>
      <c r="J198" s="24">
        <f t="shared" si="90"/>
        <v>0.0228127225648302</v>
      </c>
      <c r="K198" s="24">
        <f t="shared" si="90"/>
        <v>0.027217576202637088</v>
      </c>
      <c r="L198" s="24">
        <f t="shared" si="90"/>
        <v>0.024602535584153283</v>
      </c>
      <c r="M198" s="24">
        <f t="shared" si="90"/>
        <v>0.02358629268629797</v>
      </c>
      <c r="N198" s="24">
        <f t="shared" si="90"/>
        <v>0.024641957635873787</v>
      </c>
      <c r="O198" s="24">
        <f t="shared" si="90"/>
        <v>0.026264549465485808</v>
      </c>
      <c r="P198" s="24">
        <f t="shared" si="90"/>
        <v>0.0222225526467682</v>
      </c>
      <c r="Q198" s="24">
        <f t="shared" si="90"/>
        <v>0.01884761024195596</v>
      </c>
      <c r="R198" s="36">
        <f>(Q198-F198)/F198</f>
        <v>-0.4828669737851834</v>
      </c>
    </row>
    <row r="199" spans="1:18" ht="12">
      <c r="A199" s="7" t="s">
        <v>15</v>
      </c>
      <c r="C199" s="23">
        <f aca="true" t="shared" si="91" ref="C199:Q199">C115/C87</f>
        <v>0.06645053989480705</v>
      </c>
      <c r="D199" s="24">
        <f t="shared" si="91"/>
        <v>0.076190237000946</v>
      </c>
      <c r="E199" s="24">
        <f t="shared" si="91"/>
        <v>0.07978841916770504</v>
      </c>
      <c r="F199" s="24">
        <f t="shared" si="91"/>
        <v>0.07461745658777007</v>
      </c>
      <c r="G199" s="24">
        <f t="shared" si="91"/>
        <v>0.07085145045103511</v>
      </c>
      <c r="H199" s="24">
        <f t="shared" si="91"/>
        <v>0.06679340327910932</v>
      </c>
      <c r="I199" s="24">
        <f t="shared" si="91"/>
        <v>0.060591614425666816</v>
      </c>
      <c r="J199" s="24">
        <f t="shared" si="91"/>
        <v>0.05749043000399239</v>
      </c>
      <c r="K199" s="24">
        <f t="shared" si="91"/>
        <v>0.05735471923353587</v>
      </c>
      <c r="L199" s="24">
        <f t="shared" si="91"/>
        <v>0.05609844645801504</v>
      </c>
      <c r="M199" s="24">
        <f t="shared" si="91"/>
        <v>0.05112309206563735</v>
      </c>
      <c r="N199" s="24">
        <f t="shared" si="91"/>
        <v>0.04937509531521195</v>
      </c>
      <c r="O199" s="24">
        <f t="shared" si="91"/>
        <v>0.04577627216375955</v>
      </c>
      <c r="P199" s="24">
        <f t="shared" si="91"/>
        <v>0.03342734925592769</v>
      </c>
      <c r="Q199" s="24">
        <f t="shared" si="91"/>
        <v>0.024833286775397354</v>
      </c>
      <c r="R199" s="36">
        <f>(Q199-F199)/F199</f>
        <v>-0.6671919962028353</v>
      </c>
    </row>
    <row r="200" spans="1:18" ht="12">
      <c r="A200" s="7" t="s">
        <v>14</v>
      </c>
      <c r="C200" s="23">
        <f aca="true" t="shared" si="92" ref="C200:Q200">C116/C88</f>
        <v>0.07849136959430619</v>
      </c>
      <c r="D200" s="24">
        <f t="shared" si="92"/>
        <v>0.08405901523574125</v>
      </c>
      <c r="E200" s="24">
        <f t="shared" si="92"/>
        <v>0.09037186747857615</v>
      </c>
      <c r="F200" s="24">
        <f t="shared" si="92"/>
        <v>0.08554513046665436</v>
      </c>
      <c r="G200" s="24">
        <f t="shared" si="92"/>
        <v>0.08111243602547219</v>
      </c>
      <c r="H200" s="24">
        <f t="shared" si="92"/>
        <v>0.07879801265586006</v>
      </c>
      <c r="I200" s="24">
        <f t="shared" si="92"/>
        <v>0.07379320894615839</v>
      </c>
      <c r="J200" s="24">
        <f t="shared" si="92"/>
        <v>0.06927411556800374</v>
      </c>
      <c r="K200" s="24">
        <f t="shared" si="92"/>
        <v>0.07183037741422103</v>
      </c>
      <c r="L200" s="24">
        <f t="shared" si="92"/>
        <v>0.0655157139473892</v>
      </c>
      <c r="M200" s="24">
        <f t="shared" si="92"/>
        <v>0.06635561311953418</v>
      </c>
      <c r="N200" s="24">
        <f t="shared" si="92"/>
        <v>0.06944391864657401</v>
      </c>
      <c r="O200" s="24">
        <f t="shared" si="92"/>
        <v>0.06798863699660224</v>
      </c>
      <c r="P200" s="24">
        <f t="shared" si="92"/>
        <v>0.0551750542391628</v>
      </c>
      <c r="Q200" s="24">
        <f t="shared" si="92"/>
        <v>0.04284754596524766</v>
      </c>
      <c r="R200" s="36">
        <f>(Q200-F200)/F200</f>
        <v>-0.49912349503108533</v>
      </c>
    </row>
    <row r="201" spans="1:18" s="7" customFormat="1" ht="12">
      <c r="A201" s="13" t="s">
        <v>0</v>
      </c>
      <c r="B201" s="14"/>
      <c r="C201" s="26">
        <f aca="true" t="shared" si="93" ref="C201:Q201">C117/C89</f>
        <v>0.050131322782204064</v>
      </c>
      <c r="D201" s="27">
        <f t="shared" si="93"/>
        <v>0.056320710862193105</v>
      </c>
      <c r="E201" s="27">
        <f t="shared" si="93"/>
        <v>0.061185398574242135</v>
      </c>
      <c r="F201" s="27">
        <f t="shared" si="93"/>
        <v>0.05676603101217822</v>
      </c>
      <c r="G201" s="27">
        <f t="shared" si="93"/>
        <v>0.05333972877650132</v>
      </c>
      <c r="H201" s="27">
        <f t="shared" si="93"/>
        <v>0.049618389265629066</v>
      </c>
      <c r="I201" s="27">
        <f t="shared" si="93"/>
        <v>0.04447356484048183</v>
      </c>
      <c r="J201" s="27">
        <f t="shared" si="93"/>
        <v>0.04226658761584989</v>
      </c>
      <c r="K201" s="27">
        <f t="shared" si="93"/>
        <v>0.04561419527635744</v>
      </c>
      <c r="L201" s="27">
        <f t="shared" si="93"/>
        <v>0.0418784992112108</v>
      </c>
      <c r="M201" s="27">
        <f t="shared" si="93"/>
        <v>0.040925503668265424</v>
      </c>
      <c r="N201" s="27">
        <f t="shared" si="93"/>
        <v>0.04236614505752167</v>
      </c>
      <c r="O201" s="27">
        <f t="shared" si="93"/>
        <v>0.04239026823445857</v>
      </c>
      <c r="P201" s="27">
        <f t="shared" si="93"/>
        <v>0.03450206822227975</v>
      </c>
      <c r="Q201" s="27">
        <f t="shared" si="93"/>
        <v>0.027547725092555687</v>
      </c>
      <c r="R201" s="37">
        <f>(Q201-F201)/F201</f>
        <v>-0.5147146171511309</v>
      </c>
    </row>
    <row r="202" spans="3:18" ht="12">
      <c r="C202" s="22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32"/>
    </row>
    <row r="203" spans="1:18" ht="12">
      <c r="A203" s="13" t="s">
        <v>19</v>
      </c>
      <c r="B203" s="20"/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</row>
    <row r="204" spans="1:18" ht="12">
      <c r="A204" s="13"/>
      <c r="B204" s="20"/>
      <c r="C204" s="29">
        <v>2001</v>
      </c>
      <c r="D204" s="15">
        <v>2002</v>
      </c>
      <c r="E204" s="14">
        <v>2003</v>
      </c>
      <c r="F204" s="14">
        <v>2004</v>
      </c>
      <c r="G204" s="14">
        <v>2005</v>
      </c>
      <c r="H204" s="14">
        <v>2006</v>
      </c>
      <c r="I204" s="14">
        <v>2007</v>
      </c>
      <c r="J204" s="14">
        <v>2008</v>
      </c>
      <c r="K204" s="14">
        <v>2009</v>
      </c>
      <c r="L204" s="14">
        <v>2010</v>
      </c>
      <c r="M204" s="14">
        <v>2011</v>
      </c>
      <c r="N204" s="14">
        <v>2012</v>
      </c>
      <c r="O204" s="14">
        <v>2013</v>
      </c>
      <c r="P204" s="14">
        <v>2014</v>
      </c>
      <c r="Q204" s="14">
        <v>2015</v>
      </c>
      <c r="R204" s="12" t="s">
        <v>28</v>
      </c>
    </row>
    <row r="205" spans="1:18" ht="12">
      <c r="A205" s="7" t="s">
        <v>13</v>
      </c>
      <c r="C205" s="23">
        <f aca="true" t="shared" si="94" ref="C205:Q205">C121/C86</f>
        <v>0.01728992607008243</v>
      </c>
      <c r="D205" s="24">
        <f t="shared" si="94"/>
        <v>0.013683333752595934</v>
      </c>
      <c r="E205" s="24">
        <f t="shared" si="94"/>
        <v>0.012814469917045818</v>
      </c>
      <c r="F205" s="24">
        <f t="shared" si="94"/>
        <v>0.01178182612702579</v>
      </c>
      <c r="G205" s="24">
        <f t="shared" si="94"/>
        <v>0.012118219275516231</v>
      </c>
      <c r="H205" s="24">
        <f t="shared" si="94"/>
        <v>0.014409942748704963</v>
      </c>
      <c r="I205" s="24">
        <f t="shared" si="94"/>
        <v>0.013805472138805472</v>
      </c>
      <c r="J205" s="24">
        <f t="shared" si="94"/>
        <v>0.015923909742887588</v>
      </c>
      <c r="K205" s="24">
        <f t="shared" si="94"/>
        <v>0.014007475037539595</v>
      </c>
      <c r="L205" s="24">
        <f t="shared" si="94"/>
        <v>0.013558142391200513</v>
      </c>
      <c r="M205" s="24">
        <f t="shared" si="94"/>
        <v>0.008763216982781166</v>
      </c>
      <c r="N205" s="24">
        <f t="shared" si="94"/>
        <v>0.012024551476397227</v>
      </c>
      <c r="O205" s="24">
        <f t="shared" si="94"/>
        <v>0.01047453641276793</v>
      </c>
      <c r="P205" s="24">
        <f t="shared" si="94"/>
        <v>0.007150687560912639</v>
      </c>
      <c r="Q205" s="24">
        <f t="shared" si="94"/>
        <v>0.006875399673337054</v>
      </c>
      <c r="R205" s="36">
        <f>(Q205-F205)/F205</f>
        <v>-0.4164402360712241</v>
      </c>
    </row>
    <row r="206" spans="1:18" ht="12">
      <c r="A206" s="7" t="s">
        <v>15</v>
      </c>
      <c r="C206" s="23">
        <f aca="true" t="shared" si="95" ref="C206:Q206">C122/C87</f>
        <v>0.0024567535394980117</v>
      </c>
      <c r="D206" s="24">
        <f t="shared" si="95"/>
        <v>0.0020929083892139875</v>
      </c>
      <c r="E206" s="24">
        <f t="shared" si="95"/>
        <v>0.002203279337860921</v>
      </c>
      <c r="F206" s="24">
        <f t="shared" si="95"/>
        <v>0.002087716856471513</v>
      </c>
      <c r="G206" s="24">
        <f t="shared" si="95"/>
        <v>0.0021172691284314362</v>
      </c>
      <c r="H206" s="24">
        <f t="shared" si="95"/>
        <v>0.0023341996342285108</v>
      </c>
      <c r="I206" s="24">
        <f t="shared" si="95"/>
        <v>0.002669654136772102</v>
      </c>
      <c r="J206" s="24">
        <f t="shared" si="95"/>
        <v>0.0022466984492300946</v>
      </c>
      <c r="K206" s="24">
        <f t="shared" si="95"/>
        <v>0.002777820291097201</v>
      </c>
      <c r="L206" s="24">
        <f t="shared" si="95"/>
        <v>0.0029119457848639325</v>
      </c>
      <c r="M206" s="24">
        <f t="shared" si="95"/>
        <v>0.002401903894463134</v>
      </c>
      <c r="N206" s="24">
        <f t="shared" si="95"/>
        <v>0.0024545936485573816</v>
      </c>
      <c r="O206" s="24">
        <f t="shared" si="95"/>
        <v>0.0017010234971889867</v>
      </c>
      <c r="P206" s="24">
        <f t="shared" si="95"/>
        <v>0.0010098897056171508</v>
      </c>
      <c r="Q206" s="24">
        <f t="shared" si="95"/>
        <v>0.0014325518762848199</v>
      </c>
      <c r="R206" s="36">
        <f>(Q206-F206)/F206</f>
        <v>-0.31381888696056176</v>
      </c>
    </row>
    <row r="207" spans="1:18" ht="12">
      <c r="A207" s="7" t="s">
        <v>14</v>
      </c>
      <c r="C207" s="23">
        <f aca="true" t="shared" si="96" ref="C207:Q207">C123/C88</f>
        <v>0.010987640702710222</v>
      </c>
      <c r="D207" s="24">
        <f t="shared" si="96"/>
        <v>0.009574229504754906</v>
      </c>
      <c r="E207" s="24">
        <f t="shared" si="96"/>
        <v>0.008524576196978769</v>
      </c>
      <c r="F207" s="24">
        <f t="shared" si="96"/>
        <v>0.009723425166979108</v>
      </c>
      <c r="G207" s="24">
        <f t="shared" si="96"/>
        <v>0.010764096307179217</v>
      </c>
      <c r="H207" s="24">
        <f t="shared" si="96"/>
        <v>0.011893953564764333</v>
      </c>
      <c r="I207" s="24">
        <f t="shared" si="96"/>
        <v>0.013920445598232724</v>
      </c>
      <c r="J207" s="24">
        <f t="shared" si="96"/>
        <v>0.014426550187278406</v>
      </c>
      <c r="K207" s="24">
        <f t="shared" si="96"/>
        <v>0.013128601217635882</v>
      </c>
      <c r="L207" s="24">
        <f t="shared" si="96"/>
        <v>0.01404738305542642</v>
      </c>
      <c r="M207" s="24">
        <f t="shared" si="96"/>
        <v>0.009643700273973824</v>
      </c>
      <c r="N207" s="24">
        <f t="shared" si="96"/>
        <v>0.01239720033047324</v>
      </c>
      <c r="O207" s="24">
        <f t="shared" si="96"/>
        <v>0.010108616944243302</v>
      </c>
      <c r="P207" s="24">
        <f t="shared" si="96"/>
        <v>0.0070259026986362405</v>
      </c>
      <c r="Q207" s="24">
        <f t="shared" si="96"/>
        <v>0.006305286792486858</v>
      </c>
      <c r="R207" s="36">
        <f>(Q207-F207)/F207</f>
        <v>-0.35153645097206054</v>
      </c>
    </row>
    <row r="208" spans="1:18" s="7" customFormat="1" ht="12">
      <c r="A208" s="13" t="s">
        <v>0</v>
      </c>
      <c r="B208" s="14"/>
      <c r="C208" s="26">
        <f aca="true" t="shared" si="97" ref="C208:Q208">C124/C89</f>
        <v>0.013783895069699017</v>
      </c>
      <c r="D208" s="27">
        <f t="shared" si="97"/>
        <v>0.01120609438028799</v>
      </c>
      <c r="E208" s="27">
        <f t="shared" si="97"/>
        <v>0.010352753120483928</v>
      </c>
      <c r="F208" s="27">
        <f t="shared" si="97"/>
        <v>0.010148117275920129</v>
      </c>
      <c r="G208" s="27">
        <f t="shared" si="97"/>
        <v>0.010684800740989278</v>
      </c>
      <c r="H208" s="27">
        <f t="shared" si="97"/>
        <v>0.01236999074811971</v>
      </c>
      <c r="I208" s="27">
        <f t="shared" si="97"/>
        <v>0.012758351975125324</v>
      </c>
      <c r="J208" s="27">
        <f t="shared" si="97"/>
        <v>0.014064799142319118</v>
      </c>
      <c r="K208" s="27">
        <f t="shared" si="97"/>
        <v>0.012587503043584124</v>
      </c>
      <c r="L208" s="27">
        <f t="shared" si="97"/>
        <v>0.012661504967403779</v>
      </c>
      <c r="M208" s="27">
        <f t="shared" si="97"/>
        <v>0.008407071617363324</v>
      </c>
      <c r="N208" s="27">
        <f t="shared" si="97"/>
        <v>0.011157749282533139</v>
      </c>
      <c r="O208" s="27">
        <f t="shared" si="97"/>
        <v>0.009435190152072002</v>
      </c>
      <c r="P208" s="27">
        <f t="shared" si="97"/>
        <v>0.006466166207942185</v>
      </c>
      <c r="Q208" s="27">
        <f t="shared" si="97"/>
        <v>0.00610799350784166</v>
      </c>
      <c r="R208" s="37">
        <f>(Q208-F208)/F208</f>
        <v>-0.39811559703444116</v>
      </c>
    </row>
    <row r="209" spans="3:18" ht="12">
      <c r="C209" s="22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32"/>
    </row>
    <row r="210" spans="1:18" ht="12">
      <c r="A210" s="13" t="s">
        <v>16</v>
      </c>
      <c r="B210" s="20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</row>
    <row r="211" spans="1:18" ht="12">
      <c r="A211" s="13"/>
      <c r="B211" s="20"/>
      <c r="C211" s="29">
        <v>2001</v>
      </c>
      <c r="D211" s="15">
        <v>2002</v>
      </c>
      <c r="E211" s="14">
        <v>2003</v>
      </c>
      <c r="F211" s="14">
        <v>2004</v>
      </c>
      <c r="G211" s="14">
        <v>2005</v>
      </c>
      <c r="H211" s="14">
        <v>2006</v>
      </c>
      <c r="I211" s="14">
        <v>2007</v>
      </c>
      <c r="J211" s="14">
        <v>2008</v>
      </c>
      <c r="K211" s="14">
        <v>2009</v>
      </c>
      <c r="L211" s="14">
        <v>2010</v>
      </c>
      <c r="M211" s="14">
        <v>2011</v>
      </c>
      <c r="N211" s="14">
        <v>2012</v>
      </c>
      <c r="O211" s="14">
        <v>2013</v>
      </c>
      <c r="P211" s="14">
        <v>2014</v>
      </c>
      <c r="Q211" s="14">
        <v>2015</v>
      </c>
      <c r="R211" s="12" t="s">
        <v>28</v>
      </c>
    </row>
    <row r="212" spans="1:18" ht="12">
      <c r="A212" s="7" t="s">
        <v>13</v>
      </c>
      <c r="C212" s="23">
        <f aca="true" t="shared" si="98" ref="C212:Q212">C135/C86</f>
        <v>0</v>
      </c>
      <c r="D212" s="24">
        <f t="shared" si="98"/>
        <v>0</v>
      </c>
      <c r="E212" s="24">
        <f t="shared" si="98"/>
        <v>0</v>
      </c>
      <c r="F212" s="24">
        <f t="shared" si="98"/>
        <v>0</v>
      </c>
      <c r="G212" s="24">
        <f t="shared" si="98"/>
        <v>0</v>
      </c>
      <c r="H212" s="24">
        <f t="shared" si="98"/>
        <v>0</v>
      </c>
      <c r="I212" s="24">
        <f t="shared" si="98"/>
        <v>0</v>
      </c>
      <c r="J212" s="24">
        <f t="shared" si="98"/>
        <v>0</v>
      </c>
      <c r="K212" s="24">
        <f t="shared" si="98"/>
        <v>0</v>
      </c>
      <c r="L212" s="24">
        <f t="shared" si="98"/>
        <v>0</v>
      </c>
      <c r="M212" s="24">
        <f t="shared" si="98"/>
        <v>0</v>
      </c>
      <c r="N212" s="24">
        <f t="shared" si="98"/>
        <v>0</v>
      </c>
      <c r="O212" s="24">
        <f t="shared" si="98"/>
        <v>0</v>
      </c>
      <c r="P212" s="24">
        <f t="shared" si="98"/>
        <v>0</v>
      </c>
      <c r="Q212" s="24">
        <f t="shared" si="98"/>
        <v>0</v>
      </c>
      <c r="R212" s="36" t="e">
        <f>(Q212-F212)/F212</f>
        <v>#DIV/0!</v>
      </c>
    </row>
    <row r="213" spans="1:18" ht="12">
      <c r="A213" s="7" t="s">
        <v>15</v>
      </c>
      <c r="C213" s="23">
        <f aca="true" t="shared" si="99" ref="C213:Q213">C136/C87</f>
        <v>0</v>
      </c>
      <c r="D213" s="24">
        <f t="shared" si="99"/>
        <v>0</v>
      </c>
      <c r="E213" s="24">
        <f t="shared" si="99"/>
        <v>0</v>
      </c>
      <c r="F213" s="24">
        <f t="shared" si="99"/>
        <v>0</v>
      </c>
      <c r="G213" s="24">
        <f t="shared" si="99"/>
        <v>0</v>
      </c>
      <c r="H213" s="24">
        <f t="shared" si="99"/>
        <v>0</v>
      </c>
      <c r="I213" s="24">
        <f t="shared" si="99"/>
        <v>0</v>
      </c>
      <c r="J213" s="24">
        <f t="shared" si="99"/>
        <v>0</v>
      </c>
      <c r="K213" s="24">
        <f t="shared" si="99"/>
        <v>0</v>
      </c>
      <c r="L213" s="24">
        <f t="shared" si="99"/>
        <v>0</v>
      </c>
      <c r="M213" s="24">
        <f t="shared" si="99"/>
        <v>0</v>
      </c>
      <c r="N213" s="24">
        <f t="shared" si="99"/>
        <v>0</v>
      </c>
      <c r="O213" s="24">
        <f t="shared" si="99"/>
        <v>0</v>
      </c>
      <c r="P213" s="24">
        <f t="shared" si="99"/>
        <v>0</v>
      </c>
      <c r="Q213" s="24">
        <f t="shared" si="99"/>
        <v>0</v>
      </c>
      <c r="R213" s="36" t="e">
        <f>(Q213-F213)/F213</f>
        <v>#DIV/0!</v>
      </c>
    </row>
    <row r="214" spans="1:18" ht="12">
      <c r="A214" s="7" t="s">
        <v>14</v>
      </c>
      <c r="C214" s="23">
        <f aca="true" t="shared" si="100" ref="C214:Q214">C137/C88</f>
        <v>0</v>
      </c>
      <c r="D214" s="24">
        <f t="shared" si="100"/>
        <v>0</v>
      </c>
      <c r="E214" s="24">
        <f t="shared" si="100"/>
        <v>0</v>
      </c>
      <c r="F214" s="24">
        <f t="shared" si="100"/>
        <v>0</v>
      </c>
      <c r="G214" s="24">
        <f t="shared" si="100"/>
        <v>0</v>
      </c>
      <c r="H214" s="24">
        <f t="shared" si="100"/>
        <v>0</v>
      </c>
      <c r="I214" s="24">
        <f t="shared" si="100"/>
        <v>0</v>
      </c>
      <c r="J214" s="24">
        <f t="shared" si="100"/>
        <v>0</v>
      </c>
      <c r="K214" s="24">
        <f t="shared" si="100"/>
        <v>0</v>
      </c>
      <c r="L214" s="24">
        <f t="shared" si="100"/>
        <v>0</v>
      </c>
      <c r="M214" s="24">
        <f t="shared" si="100"/>
        <v>0</v>
      </c>
      <c r="N214" s="24">
        <f t="shared" si="100"/>
        <v>0</v>
      </c>
      <c r="O214" s="24">
        <f t="shared" si="100"/>
        <v>0</v>
      </c>
      <c r="P214" s="24">
        <f t="shared" si="100"/>
        <v>0</v>
      </c>
      <c r="Q214" s="24">
        <f t="shared" si="100"/>
        <v>0</v>
      </c>
      <c r="R214" s="36" t="e">
        <f>(Q214-F214)/F214</f>
        <v>#DIV/0!</v>
      </c>
    </row>
    <row r="215" spans="1:18" s="7" customFormat="1" ht="12">
      <c r="A215" s="13" t="s">
        <v>0</v>
      </c>
      <c r="B215" s="14"/>
      <c r="C215" s="26">
        <f aca="true" t="shared" si="101" ref="C215:Q215">C138/C89</f>
        <v>0</v>
      </c>
      <c r="D215" s="27">
        <f t="shared" si="101"/>
        <v>0</v>
      </c>
      <c r="E215" s="27">
        <f t="shared" si="101"/>
        <v>0</v>
      </c>
      <c r="F215" s="27">
        <f t="shared" si="101"/>
        <v>0</v>
      </c>
      <c r="G215" s="27">
        <f t="shared" si="101"/>
        <v>0</v>
      </c>
      <c r="H215" s="27">
        <f t="shared" si="101"/>
        <v>0</v>
      </c>
      <c r="I215" s="27">
        <f t="shared" si="101"/>
        <v>0</v>
      </c>
      <c r="J215" s="27">
        <f t="shared" si="101"/>
        <v>0</v>
      </c>
      <c r="K215" s="27">
        <f t="shared" si="101"/>
        <v>0</v>
      </c>
      <c r="L215" s="27">
        <f t="shared" si="101"/>
        <v>0</v>
      </c>
      <c r="M215" s="27">
        <f t="shared" si="101"/>
        <v>0</v>
      </c>
      <c r="N215" s="27">
        <f t="shared" si="101"/>
        <v>0</v>
      </c>
      <c r="O215" s="27">
        <f t="shared" si="101"/>
        <v>0</v>
      </c>
      <c r="P215" s="27">
        <f t="shared" si="101"/>
        <v>0</v>
      </c>
      <c r="Q215" s="27">
        <f t="shared" si="101"/>
        <v>0</v>
      </c>
      <c r="R215" s="37" t="e">
        <f>(Q215-F215)/F215</f>
        <v>#DIV/0!</v>
      </c>
    </row>
    <row r="216" spans="1:18" ht="12">
      <c r="A216" s="13"/>
      <c r="B216" s="20"/>
      <c r="C216" s="1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1"/>
    </row>
    <row r="217" spans="1:18" ht="12">
      <c r="A217" s="13" t="s">
        <v>23</v>
      </c>
      <c r="B217" s="20"/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spans="1:18" ht="12">
      <c r="A218" s="13"/>
      <c r="B218" s="20"/>
      <c r="C218" s="29">
        <v>2001</v>
      </c>
      <c r="D218" s="15">
        <v>2002</v>
      </c>
      <c r="E218" s="14">
        <v>2003</v>
      </c>
      <c r="F218" s="14">
        <v>2004</v>
      </c>
      <c r="G218" s="14">
        <v>2005</v>
      </c>
      <c r="H218" s="14">
        <v>2006</v>
      </c>
      <c r="I218" s="14">
        <v>2007</v>
      </c>
      <c r="J218" s="14">
        <v>2008</v>
      </c>
      <c r="K218" s="14">
        <v>2009</v>
      </c>
      <c r="L218" s="14">
        <v>2010</v>
      </c>
      <c r="M218" s="14">
        <v>2011</v>
      </c>
      <c r="N218" s="14">
        <v>2012</v>
      </c>
      <c r="O218" s="14">
        <v>2013</v>
      </c>
      <c r="P218" s="14">
        <v>2014</v>
      </c>
      <c r="Q218" s="14">
        <v>2015</v>
      </c>
      <c r="R218" s="12" t="s">
        <v>28</v>
      </c>
    </row>
    <row r="219" spans="1:18" ht="12">
      <c r="A219" s="7" t="s">
        <v>13</v>
      </c>
      <c r="C219" s="23">
        <f aca="true" t="shared" si="102" ref="C219:Q219">C142/C86</f>
        <v>0</v>
      </c>
      <c r="D219" s="24">
        <f t="shared" si="102"/>
        <v>0</v>
      </c>
      <c r="E219" s="24">
        <f t="shared" si="102"/>
        <v>0</v>
      </c>
      <c r="F219" s="24">
        <f t="shared" si="102"/>
        <v>0</v>
      </c>
      <c r="G219" s="24">
        <f t="shared" si="102"/>
        <v>0</v>
      </c>
      <c r="H219" s="24">
        <f t="shared" si="102"/>
        <v>0</v>
      </c>
      <c r="I219" s="24">
        <f t="shared" si="102"/>
        <v>0</v>
      </c>
      <c r="J219" s="24">
        <f t="shared" si="102"/>
        <v>0</v>
      </c>
      <c r="K219" s="24">
        <f t="shared" si="102"/>
        <v>0</v>
      </c>
      <c r="L219" s="24">
        <f t="shared" si="102"/>
        <v>0</v>
      </c>
      <c r="M219" s="24">
        <f t="shared" si="102"/>
        <v>0</v>
      </c>
      <c r="N219" s="24">
        <f t="shared" si="102"/>
        <v>0</v>
      </c>
      <c r="O219" s="24">
        <f t="shared" si="102"/>
        <v>0</v>
      </c>
      <c r="P219" s="24">
        <f t="shared" si="102"/>
        <v>0</v>
      </c>
      <c r="Q219" s="24">
        <f t="shared" si="102"/>
        <v>0</v>
      </c>
      <c r="R219" s="36" t="e">
        <f>(Q219-F219)/F219</f>
        <v>#DIV/0!</v>
      </c>
    </row>
    <row r="220" spans="1:18" ht="12">
      <c r="A220" s="7" t="s">
        <v>15</v>
      </c>
      <c r="C220" s="23">
        <f aca="true" t="shared" si="103" ref="C220:Q220">C143/C87</f>
        <v>0</v>
      </c>
      <c r="D220" s="24">
        <f t="shared" si="103"/>
        <v>0</v>
      </c>
      <c r="E220" s="24">
        <f t="shared" si="103"/>
        <v>0</v>
      </c>
      <c r="F220" s="24">
        <f t="shared" si="103"/>
        <v>0</v>
      </c>
      <c r="G220" s="24">
        <f t="shared" si="103"/>
        <v>0</v>
      </c>
      <c r="H220" s="24">
        <f t="shared" si="103"/>
        <v>0</v>
      </c>
      <c r="I220" s="24">
        <f t="shared" si="103"/>
        <v>0</v>
      </c>
      <c r="J220" s="24">
        <f t="shared" si="103"/>
        <v>0</v>
      </c>
      <c r="K220" s="24">
        <f t="shared" si="103"/>
        <v>0</v>
      </c>
      <c r="L220" s="24">
        <f t="shared" si="103"/>
        <v>0</v>
      </c>
      <c r="M220" s="24">
        <f t="shared" si="103"/>
        <v>0</v>
      </c>
      <c r="N220" s="24">
        <f t="shared" si="103"/>
        <v>0</v>
      </c>
      <c r="O220" s="24">
        <f t="shared" si="103"/>
        <v>0</v>
      </c>
      <c r="P220" s="24">
        <f t="shared" si="103"/>
        <v>0</v>
      </c>
      <c r="Q220" s="24">
        <f t="shared" si="103"/>
        <v>0</v>
      </c>
      <c r="R220" s="36" t="e">
        <f>(Q220-F220)/F220</f>
        <v>#DIV/0!</v>
      </c>
    </row>
    <row r="221" spans="1:18" ht="12">
      <c r="A221" s="7" t="s">
        <v>14</v>
      </c>
      <c r="C221" s="23">
        <f aca="true" t="shared" si="104" ref="C221:Q221">C144/C88</f>
        <v>0</v>
      </c>
      <c r="D221" s="24">
        <f t="shared" si="104"/>
        <v>0</v>
      </c>
      <c r="E221" s="24">
        <f t="shared" si="104"/>
        <v>0</v>
      </c>
      <c r="F221" s="24">
        <f t="shared" si="104"/>
        <v>0</v>
      </c>
      <c r="G221" s="24">
        <f t="shared" si="104"/>
        <v>0</v>
      </c>
      <c r="H221" s="24">
        <f t="shared" si="104"/>
        <v>0</v>
      </c>
      <c r="I221" s="24">
        <f t="shared" si="104"/>
        <v>0</v>
      </c>
      <c r="J221" s="24">
        <f t="shared" si="104"/>
        <v>0</v>
      </c>
      <c r="K221" s="24">
        <f t="shared" si="104"/>
        <v>0</v>
      </c>
      <c r="L221" s="24">
        <f t="shared" si="104"/>
        <v>0</v>
      </c>
      <c r="M221" s="24">
        <f t="shared" si="104"/>
        <v>0</v>
      </c>
      <c r="N221" s="24">
        <f t="shared" si="104"/>
        <v>0</v>
      </c>
      <c r="O221" s="24">
        <f t="shared" si="104"/>
        <v>0</v>
      </c>
      <c r="P221" s="24">
        <f t="shared" si="104"/>
        <v>0</v>
      </c>
      <c r="Q221" s="24">
        <f t="shared" si="104"/>
        <v>0</v>
      </c>
      <c r="R221" s="36" t="e">
        <f>(Q221-F221)/F221</f>
        <v>#DIV/0!</v>
      </c>
    </row>
    <row r="222" spans="1:18" s="7" customFormat="1" ht="12">
      <c r="A222" s="13" t="s">
        <v>0</v>
      </c>
      <c r="B222" s="14"/>
      <c r="C222" s="26">
        <f aca="true" t="shared" si="105" ref="C222:Q222">C145/C89</f>
        <v>0</v>
      </c>
      <c r="D222" s="27">
        <f t="shared" si="105"/>
        <v>0</v>
      </c>
      <c r="E222" s="27">
        <f t="shared" si="105"/>
        <v>0</v>
      </c>
      <c r="F222" s="27">
        <f t="shared" si="105"/>
        <v>0</v>
      </c>
      <c r="G222" s="27">
        <f t="shared" si="105"/>
        <v>0</v>
      </c>
      <c r="H222" s="27">
        <f t="shared" si="105"/>
        <v>0</v>
      </c>
      <c r="I222" s="27">
        <f t="shared" si="105"/>
        <v>0</v>
      </c>
      <c r="J222" s="27">
        <f t="shared" si="105"/>
        <v>0</v>
      </c>
      <c r="K222" s="27">
        <f t="shared" si="105"/>
        <v>0</v>
      </c>
      <c r="L222" s="27">
        <f t="shared" si="105"/>
        <v>0</v>
      </c>
      <c r="M222" s="27">
        <f t="shared" si="105"/>
        <v>0</v>
      </c>
      <c r="N222" s="27">
        <f t="shared" si="105"/>
        <v>0</v>
      </c>
      <c r="O222" s="27">
        <f t="shared" si="105"/>
        <v>0</v>
      </c>
      <c r="P222" s="27">
        <f t="shared" si="105"/>
        <v>0</v>
      </c>
      <c r="Q222" s="27">
        <f t="shared" si="105"/>
        <v>0</v>
      </c>
      <c r="R222" s="37" t="e">
        <f>(Q222-F222)/F222</f>
        <v>#DIV/0!</v>
      </c>
    </row>
    <row r="223" spans="1:18" ht="12">
      <c r="A223" s="13"/>
      <c r="B223" s="20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</row>
    <row r="224" spans="1:18" ht="12">
      <c r="A224" s="13" t="s">
        <v>20</v>
      </c>
      <c r="B224" s="20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</row>
    <row r="225" spans="1:18" ht="12">
      <c r="A225" s="13"/>
      <c r="B225" s="20"/>
      <c r="C225" s="29">
        <v>2001</v>
      </c>
      <c r="D225" s="15">
        <v>2002</v>
      </c>
      <c r="E225" s="14">
        <v>2003</v>
      </c>
      <c r="F225" s="14">
        <v>2004</v>
      </c>
      <c r="G225" s="14">
        <v>2005</v>
      </c>
      <c r="H225" s="14">
        <v>2006</v>
      </c>
      <c r="I225" s="14">
        <v>2007</v>
      </c>
      <c r="J225" s="14">
        <v>2008</v>
      </c>
      <c r="K225" s="14">
        <v>2009</v>
      </c>
      <c r="L225" s="14">
        <v>2010</v>
      </c>
      <c r="M225" s="14">
        <v>2011</v>
      </c>
      <c r="N225" s="14">
        <v>2012</v>
      </c>
      <c r="O225" s="14">
        <v>2013</v>
      </c>
      <c r="P225" s="14">
        <v>2014</v>
      </c>
      <c r="Q225" s="14">
        <v>2015</v>
      </c>
      <c r="R225" s="12" t="s">
        <v>28</v>
      </c>
    </row>
    <row r="226" spans="1:18" ht="12">
      <c r="A226" s="7" t="s">
        <v>13</v>
      </c>
      <c r="C226" s="69">
        <f aca="true" t="shared" si="106" ref="C226:Q226">C149/C86</f>
        <v>0.0005312664273171605</v>
      </c>
      <c r="D226" s="70">
        <f t="shared" si="106"/>
        <v>0.0005492340072280873</v>
      </c>
      <c r="E226" s="70">
        <f t="shared" si="106"/>
        <v>0.000639184976215885</v>
      </c>
      <c r="F226" s="70">
        <f t="shared" si="106"/>
        <v>0.0007087023324150082</v>
      </c>
      <c r="G226" s="70">
        <f t="shared" si="106"/>
        <v>0.0007772046166515387</v>
      </c>
      <c r="H226" s="70">
        <f t="shared" si="106"/>
        <v>0.0008007076410985206</v>
      </c>
      <c r="I226" s="70">
        <f t="shared" si="106"/>
        <v>0.0007229451673896118</v>
      </c>
      <c r="J226" s="70">
        <f t="shared" si="106"/>
        <v>0.0008543728985739288</v>
      </c>
      <c r="K226" s="70">
        <f t="shared" si="106"/>
        <v>0.001022063417253965</v>
      </c>
      <c r="L226" s="70">
        <f t="shared" si="106"/>
        <v>0.0008638454085183618</v>
      </c>
      <c r="M226" s="70">
        <f t="shared" si="106"/>
        <v>0.0007615475404860083</v>
      </c>
      <c r="N226" s="70">
        <f t="shared" si="106"/>
        <v>0.0007643638966353133</v>
      </c>
      <c r="O226" s="70">
        <f t="shared" si="106"/>
        <v>0.000819840131174421</v>
      </c>
      <c r="P226" s="70">
        <f t="shared" si="106"/>
        <v>0.0008056351202842972</v>
      </c>
      <c r="Q226" s="70">
        <f t="shared" si="106"/>
        <v>0.0006720621718605532</v>
      </c>
      <c r="R226" s="36">
        <f>(Q226-F226)/F226</f>
        <v>-0.051700352713103484</v>
      </c>
    </row>
    <row r="227" spans="1:18" ht="12">
      <c r="A227" s="7" t="s">
        <v>15</v>
      </c>
      <c r="C227" s="69">
        <f aca="true" t="shared" si="107" ref="C227:Q227">C150/C87</f>
        <v>0.00015196413646379454</v>
      </c>
      <c r="D227" s="70">
        <f t="shared" si="107"/>
        <v>0.00022603410603511063</v>
      </c>
      <c r="E227" s="70">
        <f t="shared" si="107"/>
        <v>0.00012377973808207421</v>
      </c>
      <c r="F227" s="70">
        <f t="shared" si="107"/>
        <v>0.0002210523730381602</v>
      </c>
      <c r="G227" s="70">
        <f t="shared" si="107"/>
        <v>0.0002271399831267441</v>
      </c>
      <c r="H227" s="70">
        <f t="shared" si="107"/>
        <v>0.00015240478711457632</v>
      </c>
      <c r="I227" s="70">
        <f t="shared" si="107"/>
        <v>0.00026219817414726003</v>
      </c>
      <c r="J227" s="70">
        <f t="shared" si="107"/>
        <v>0.000250502962980359</v>
      </c>
      <c r="K227" s="70">
        <f t="shared" si="107"/>
        <v>0.0003137482973415571</v>
      </c>
      <c r="L227" s="70">
        <f t="shared" si="107"/>
        <v>0.00028741283071384273</v>
      </c>
      <c r="M227" s="70">
        <f t="shared" si="107"/>
        <v>0.00026442978654640006</v>
      </c>
      <c r="N227" s="70">
        <f t="shared" si="107"/>
        <v>0.0002686981212917844</v>
      </c>
      <c r="O227" s="70">
        <f t="shared" si="107"/>
        <v>0.00018019316707510453</v>
      </c>
      <c r="P227" s="70">
        <f t="shared" si="107"/>
        <v>0.0002091914390206955</v>
      </c>
      <c r="Q227" s="70">
        <f t="shared" si="107"/>
        <v>0.0001575807063913302</v>
      </c>
      <c r="R227" s="36">
        <f>(Q227-F227)/F227</f>
        <v>-0.2871340658979169</v>
      </c>
    </row>
    <row r="228" spans="1:18" ht="12">
      <c r="A228" s="7" t="s">
        <v>14</v>
      </c>
      <c r="C228" s="69">
        <f aca="true" t="shared" si="108" ref="C228:Q228">C151/C88</f>
        <v>0.00019663608416024402</v>
      </c>
      <c r="D228" s="70">
        <f t="shared" si="108"/>
        <v>0.0001956358882107905</v>
      </c>
      <c r="E228" s="70">
        <f t="shared" si="108"/>
        <v>0.000281628141987916</v>
      </c>
      <c r="F228" s="70">
        <f t="shared" si="108"/>
        <v>0.00027080848004071463</v>
      </c>
      <c r="G228" s="70">
        <f t="shared" si="108"/>
        <v>0.0002652391419167795</v>
      </c>
      <c r="H228" s="70">
        <f t="shared" si="108"/>
        <v>0.00026233307632295713</v>
      </c>
      <c r="I228" s="70">
        <f t="shared" si="108"/>
        <v>0.00031044303370331546</v>
      </c>
      <c r="J228" s="70">
        <f t="shared" si="108"/>
        <v>0.0002711924688517666</v>
      </c>
      <c r="K228" s="70">
        <f t="shared" si="108"/>
        <v>0.00041219751976123405</v>
      </c>
      <c r="L228" s="70">
        <f t="shared" si="108"/>
        <v>0.0003289271711386143</v>
      </c>
      <c r="M228" s="70">
        <f t="shared" si="108"/>
        <v>0.00033884476228479457</v>
      </c>
      <c r="N228" s="70">
        <f t="shared" si="108"/>
        <v>0.00032512865964596605</v>
      </c>
      <c r="O228" s="70">
        <f t="shared" si="108"/>
        <v>0.00028741714476689133</v>
      </c>
      <c r="P228" s="70">
        <f t="shared" si="108"/>
        <v>0.00023957029597006937</v>
      </c>
      <c r="Q228" s="70">
        <f t="shared" si="108"/>
        <v>0.0001893614910864841</v>
      </c>
      <c r="R228" s="36">
        <f>(Q228-F228)/F228</f>
        <v>-0.30075494291015337</v>
      </c>
    </row>
    <row r="229" spans="1:18" s="7" customFormat="1" ht="12">
      <c r="A229" s="13" t="s">
        <v>0</v>
      </c>
      <c r="B229" s="14"/>
      <c r="C229" s="71">
        <f aca="true" t="shared" si="109" ref="C229:Q229">C152/C89</f>
        <v>0.00038377434068767564</v>
      </c>
      <c r="D229" s="72">
        <f t="shared" si="109"/>
        <v>0.0004002746107090203</v>
      </c>
      <c r="E229" s="72">
        <f t="shared" si="109"/>
        <v>0.0004695324299137443</v>
      </c>
      <c r="F229" s="72">
        <f t="shared" si="109"/>
        <v>0.0005132581134719578</v>
      </c>
      <c r="G229" s="72">
        <f t="shared" si="109"/>
        <v>0.0005489684591235092</v>
      </c>
      <c r="H229" s="72">
        <f t="shared" si="109"/>
        <v>0.0005529230232610883</v>
      </c>
      <c r="I229" s="72">
        <f t="shared" si="109"/>
        <v>0.0005357980560843319</v>
      </c>
      <c r="J229" s="72">
        <f t="shared" si="109"/>
        <v>0.0005936491065312153</v>
      </c>
      <c r="K229" s="72">
        <f t="shared" si="109"/>
        <v>0.0007411127343559775</v>
      </c>
      <c r="L229" s="72">
        <f t="shared" si="109"/>
        <v>0.0006214932188352566</v>
      </c>
      <c r="M229" s="72">
        <f t="shared" si="109"/>
        <v>0.0005670237151998646</v>
      </c>
      <c r="N229" s="72">
        <f t="shared" si="109"/>
        <v>0.0005643294086445621</v>
      </c>
      <c r="O229" s="72">
        <f t="shared" si="109"/>
        <v>0.0005732888043919038</v>
      </c>
      <c r="P229" s="72">
        <f t="shared" si="109"/>
        <v>0.0005524315667849766</v>
      </c>
      <c r="Q229" s="72">
        <f t="shared" si="109"/>
        <v>0.0004553906585055003</v>
      </c>
      <c r="R229" s="37">
        <f>(Q229-F229)/F229</f>
        <v>-0.11274532919705928</v>
      </c>
    </row>
    <row r="230" spans="1:18" ht="12">
      <c r="A230" s="13"/>
      <c r="B230" s="20"/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</row>
    <row r="231" spans="1:18" ht="12">
      <c r="A231" s="13" t="s">
        <v>22</v>
      </c>
      <c r="B231" s="20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1"/>
    </row>
    <row r="232" spans="1:18" ht="12">
      <c r="A232" s="13"/>
      <c r="B232" s="20"/>
      <c r="C232" s="29">
        <v>2001</v>
      </c>
      <c r="D232" s="15">
        <v>2002</v>
      </c>
      <c r="E232" s="14">
        <v>2003</v>
      </c>
      <c r="F232" s="14">
        <v>2004</v>
      </c>
      <c r="G232" s="14">
        <v>2005</v>
      </c>
      <c r="H232" s="14">
        <v>2006</v>
      </c>
      <c r="I232" s="14">
        <v>2007</v>
      </c>
      <c r="J232" s="14">
        <v>2008</v>
      </c>
      <c r="K232" s="14">
        <v>2009</v>
      </c>
      <c r="L232" s="14">
        <v>2010</v>
      </c>
      <c r="M232" s="14">
        <v>2011</v>
      </c>
      <c r="N232" s="14">
        <v>2012</v>
      </c>
      <c r="O232" s="14">
        <v>2013</v>
      </c>
      <c r="P232" s="14">
        <v>2014</v>
      </c>
      <c r="Q232" s="14">
        <v>2015</v>
      </c>
      <c r="R232" s="12" t="s">
        <v>28</v>
      </c>
    </row>
    <row r="233" spans="1:18" ht="12">
      <c r="A233" s="7" t="s">
        <v>13</v>
      </c>
      <c r="C233" s="23">
        <f aca="true" t="shared" si="110" ref="C233:Q233">C156/C86</f>
        <v>0.00581037703139505</v>
      </c>
      <c r="D233" s="24">
        <f t="shared" si="110"/>
        <v>0.006595000712746422</v>
      </c>
      <c r="E233" s="24">
        <f t="shared" si="110"/>
        <v>0.0068450137277911195</v>
      </c>
      <c r="F233" s="24">
        <f t="shared" si="110"/>
        <v>0.007172459771338453</v>
      </c>
      <c r="G233" s="24">
        <f t="shared" si="110"/>
        <v>0.007143548570378403</v>
      </c>
      <c r="H233" s="24">
        <f t="shared" si="110"/>
        <v>0.006517452771524433</v>
      </c>
      <c r="I233" s="24">
        <f t="shared" si="110"/>
        <v>0.005832221109998888</v>
      </c>
      <c r="J233" s="24">
        <f t="shared" si="110"/>
        <v>0.004955086762326986</v>
      </c>
      <c r="K233" s="24">
        <f t="shared" si="110"/>
        <v>0.005267873779278144</v>
      </c>
      <c r="L233" s="24">
        <f t="shared" si="110"/>
        <v>0.004766843620781418</v>
      </c>
      <c r="M233" s="24">
        <f t="shared" si="110"/>
        <v>0.004863334738085914</v>
      </c>
      <c r="N233" s="24">
        <f t="shared" si="110"/>
        <v>0.005149327805424823</v>
      </c>
      <c r="O233" s="24">
        <f t="shared" si="110"/>
        <v>0.0051873766194539435</v>
      </c>
      <c r="P233" s="24">
        <f t="shared" si="110"/>
        <v>0.004510745631524664</v>
      </c>
      <c r="Q233" s="24">
        <f t="shared" si="110"/>
        <v>0.0037323210312013347</v>
      </c>
      <c r="R233" s="36">
        <f>(Q233-F233)/F233</f>
        <v>-0.4796316535484944</v>
      </c>
    </row>
    <row r="234" spans="1:18" ht="12">
      <c r="A234" s="7" t="s">
        <v>15</v>
      </c>
      <c r="C234" s="23">
        <f aca="true" t="shared" si="111" ref="C234:Q234">C157/C87</f>
        <v>0.0036977939872856673</v>
      </c>
      <c r="D234" s="24">
        <f t="shared" si="111"/>
        <v>0.004311391281780814</v>
      </c>
      <c r="E234" s="24">
        <f t="shared" si="111"/>
        <v>0.004010463513859205</v>
      </c>
      <c r="F234" s="24">
        <f t="shared" si="111"/>
        <v>0.004879526456694203</v>
      </c>
      <c r="G234" s="24">
        <f t="shared" si="111"/>
        <v>0.005281004607696801</v>
      </c>
      <c r="H234" s="24">
        <f t="shared" si="111"/>
        <v>0.005053421888535951</v>
      </c>
      <c r="I234" s="24">
        <f t="shared" si="111"/>
        <v>0.0054346530641432075</v>
      </c>
      <c r="J234" s="24">
        <f t="shared" si="111"/>
        <v>0.004141127106769059</v>
      </c>
      <c r="K234" s="24">
        <f t="shared" si="111"/>
        <v>0.0038491559405561763</v>
      </c>
      <c r="L234" s="24">
        <f t="shared" si="111"/>
        <v>0.0038649462235466744</v>
      </c>
      <c r="M234" s="24">
        <f t="shared" si="111"/>
        <v>0.003687326467952579</v>
      </c>
      <c r="N234" s="24">
        <f t="shared" si="111"/>
        <v>0.004001423373831708</v>
      </c>
      <c r="O234" s="24">
        <f t="shared" si="111"/>
        <v>0.004281389649704483</v>
      </c>
      <c r="P234" s="24">
        <f t="shared" si="111"/>
        <v>0.0036860974255026003</v>
      </c>
      <c r="Q234" s="24">
        <f t="shared" si="111"/>
        <v>0.00242817543030277</v>
      </c>
      <c r="R234" s="36">
        <f>(Q234-F234)/F234</f>
        <v>-0.5023747792223637</v>
      </c>
    </row>
    <row r="235" spans="1:18" ht="12">
      <c r="A235" s="7" t="s">
        <v>14</v>
      </c>
      <c r="C235" s="23">
        <f aca="true" t="shared" si="112" ref="C235:Q235">C158/C88</f>
        <v>0.00870234572460397</v>
      </c>
      <c r="D235" s="24">
        <f t="shared" si="112"/>
        <v>0.00921397317402528</v>
      </c>
      <c r="E235" s="24">
        <f t="shared" si="112"/>
        <v>0.008770704993337956</v>
      </c>
      <c r="F235" s="24">
        <f t="shared" si="112"/>
        <v>0.009807469178026227</v>
      </c>
      <c r="G235" s="24">
        <f t="shared" si="112"/>
        <v>0.011142350387825755</v>
      </c>
      <c r="H235" s="24">
        <f t="shared" si="112"/>
        <v>0.01141491055582676</v>
      </c>
      <c r="I235" s="24">
        <f t="shared" si="112"/>
        <v>0.011378412061386735</v>
      </c>
      <c r="J235" s="24">
        <f t="shared" si="112"/>
        <v>0.010907716759472287</v>
      </c>
      <c r="K235" s="24">
        <f t="shared" si="112"/>
        <v>0.011173418329784466</v>
      </c>
      <c r="L235" s="24">
        <f t="shared" si="112"/>
        <v>0.00981299393896866</v>
      </c>
      <c r="M235" s="24">
        <f t="shared" si="112"/>
        <v>0.010481895212257264</v>
      </c>
      <c r="N235" s="24">
        <f t="shared" si="112"/>
        <v>0.010922986818927833</v>
      </c>
      <c r="O235" s="24">
        <f t="shared" si="112"/>
        <v>0.010453963125939955</v>
      </c>
      <c r="P235" s="24">
        <f t="shared" si="112"/>
        <v>0.009110388171048714</v>
      </c>
      <c r="Q235" s="24">
        <f t="shared" si="112"/>
        <v>0.006884642783072886</v>
      </c>
      <c r="R235" s="36">
        <f>(Q235-F235)/F235</f>
        <v>-0.2980204517493641</v>
      </c>
    </row>
    <row r="236" spans="1:18" s="7" customFormat="1" ht="12">
      <c r="A236" s="13" t="s">
        <v>0</v>
      </c>
      <c r="B236" s="14"/>
      <c r="C236" s="26">
        <f aca="true" t="shared" si="113" ref="C236:Q236">C159/C89</f>
        <v>0.006574534173905743</v>
      </c>
      <c r="D236" s="27">
        <f t="shared" si="113"/>
        <v>0.007252784579699698</v>
      </c>
      <c r="E236" s="27">
        <f t="shared" si="113"/>
        <v>0.00721856456547594</v>
      </c>
      <c r="F236" s="27">
        <f t="shared" si="113"/>
        <v>0.007843596254876545</v>
      </c>
      <c r="G236" s="27">
        <f t="shared" si="113"/>
        <v>0.008328253209142019</v>
      </c>
      <c r="H236" s="27">
        <f t="shared" si="113"/>
        <v>0.00805375006158796</v>
      </c>
      <c r="I236" s="27">
        <f t="shared" si="113"/>
        <v>0.007705101712460212</v>
      </c>
      <c r="J236" s="27">
        <f t="shared" si="113"/>
        <v>0.006931794095149741</v>
      </c>
      <c r="K236" s="27">
        <f t="shared" si="113"/>
        <v>0.0071653579254930605</v>
      </c>
      <c r="L236" s="27">
        <f t="shared" si="113"/>
        <v>0.006418563949456932</v>
      </c>
      <c r="M236" s="27">
        <f t="shared" si="113"/>
        <v>0.006647786037003211</v>
      </c>
      <c r="N236" s="27">
        <f t="shared" si="113"/>
        <v>0.006983670612451864</v>
      </c>
      <c r="O236" s="27">
        <f t="shared" si="113"/>
        <v>0.006871189830067267</v>
      </c>
      <c r="P236" s="27">
        <f t="shared" si="113"/>
        <v>0.005974864363711283</v>
      </c>
      <c r="Q236" s="27">
        <f t="shared" si="113"/>
        <v>0.004653925831182667</v>
      </c>
      <c r="R236" s="37">
        <f>(Q236-F236)/F236</f>
        <v>-0.40665918031040754</v>
      </c>
    </row>
    <row r="237" spans="3:18" ht="12">
      <c r="C237" s="2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32"/>
    </row>
    <row r="238" spans="1:18" ht="12">
      <c r="A238" s="13" t="s">
        <v>25</v>
      </c>
      <c r="B238" s="20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</row>
    <row r="239" spans="1:18" ht="12">
      <c r="A239" s="13"/>
      <c r="B239" s="20"/>
      <c r="C239" s="29">
        <v>2001</v>
      </c>
      <c r="D239" s="15">
        <v>2002</v>
      </c>
      <c r="E239" s="14">
        <v>2003</v>
      </c>
      <c r="F239" s="14">
        <v>2004</v>
      </c>
      <c r="G239" s="14">
        <v>2005</v>
      </c>
      <c r="H239" s="14">
        <v>2006</v>
      </c>
      <c r="I239" s="14">
        <v>2007</v>
      </c>
      <c r="J239" s="14">
        <v>2008</v>
      </c>
      <c r="K239" s="14">
        <v>2009</v>
      </c>
      <c r="L239" s="14">
        <v>2010</v>
      </c>
      <c r="M239" s="14">
        <v>2011</v>
      </c>
      <c r="N239" s="14">
        <v>2012</v>
      </c>
      <c r="O239" s="14">
        <v>2013</v>
      </c>
      <c r="P239" s="14">
        <v>2014</v>
      </c>
      <c r="Q239" s="14">
        <v>2015</v>
      </c>
      <c r="R239" s="12" t="s">
        <v>27</v>
      </c>
    </row>
    <row r="240" spans="1:18" ht="12">
      <c r="A240" s="7" t="s">
        <v>13</v>
      </c>
      <c r="C240" s="23">
        <f aca="true" t="shared" si="114" ref="C240:Q240">C163/C86</f>
        <v>0.23784378530125602</v>
      </c>
      <c r="D240" s="24">
        <f t="shared" si="114"/>
        <v>0.23961416660377727</v>
      </c>
      <c r="E240" s="24">
        <f t="shared" si="114"/>
        <v>0.24761634355423212</v>
      </c>
      <c r="F240" s="24">
        <f t="shared" si="114"/>
        <v>0.25042263029408346</v>
      </c>
      <c r="G240" s="24">
        <f t="shared" si="114"/>
        <v>0.2525592337940913</v>
      </c>
      <c r="H240" s="24">
        <f t="shared" si="114"/>
        <v>0.2564723867655464</v>
      </c>
      <c r="I240" s="24">
        <f t="shared" si="114"/>
        <v>0.24881687242798353</v>
      </c>
      <c r="J240" s="24">
        <f t="shared" si="114"/>
        <v>0.23837279919614415</v>
      </c>
      <c r="K240" s="24">
        <f t="shared" si="114"/>
        <v>0.24064113243530585</v>
      </c>
      <c r="L240" s="24">
        <f t="shared" si="114"/>
        <v>0.23669091256465194</v>
      </c>
      <c r="M240" s="24">
        <f t="shared" si="114"/>
        <v>0.2279859235661022</v>
      </c>
      <c r="N240" s="24">
        <f t="shared" si="114"/>
        <v>0.21908343855716186</v>
      </c>
      <c r="O240" s="24">
        <f t="shared" si="114"/>
        <v>0.21359936786010938</v>
      </c>
      <c r="P240" s="24">
        <f t="shared" si="114"/>
        <v>0.2016872378475484</v>
      </c>
      <c r="Q240" s="24">
        <f t="shared" si="114"/>
        <v>0.19588236332359862</v>
      </c>
      <c r="R240" s="36">
        <f>(Q240-H240)/F240</f>
        <v>-0.2419510703597114</v>
      </c>
    </row>
    <row r="241" spans="1:18" ht="12">
      <c r="A241" s="7" t="s">
        <v>15</v>
      </c>
      <c r="C241" s="23">
        <f aca="true" t="shared" si="115" ref="C241:Q241">C164/C87</f>
        <v>0.2259115737574821</v>
      </c>
      <c r="D241" s="24">
        <f t="shared" si="115"/>
        <v>0.20754116750801585</v>
      </c>
      <c r="E241" s="24">
        <f t="shared" si="115"/>
        <v>0.21201818736951553</v>
      </c>
      <c r="F241" s="24">
        <f t="shared" si="115"/>
        <v>0.21289799661053027</v>
      </c>
      <c r="G241" s="24">
        <f t="shared" si="115"/>
        <v>0.21554773184502563</v>
      </c>
      <c r="H241" s="24">
        <f t="shared" si="115"/>
        <v>0.22178105047004845</v>
      </c>
      <c r="I241" s="24">
        <f t="shared" si="115"/>
        <v>0.22108867860065629</v>
      </c>
      <c r="J241" s="24">
        <f t="shared" si="115"/>
        <v>0.21405478186671675</v>
      </c>
      <c r="K241" s="24">
        <f t="shared" si="115"/>
        <v>0.21271369320007957</v>
      </c>
      <c r="L241" s="24">
        <f t="shared" si="115"/>
        <v>0.215930234317092</v>
      </c>
      <c r="M241" s="24">
        <f t="shared" si="115"/>
        <v>0.20735702428346872</v>
      </c>
      <c r="N241" s="24">
        <f t="shared" si="115"/>
        <v>0.2055613248996013</v>
      </c>
      <c r="O241" s="24">
        <f t="shared" si="115"/>
        <v>0.20320023064725384</v>
      </c>
      <c r="P241" s="24">
        <f t="shared" si="115"/>
        <v>0.19935944138672285</v>
      </c>
      <c r="Q241" s="24">
        <f t="shared" si="115"/>
        <v>0.19115972237144638</v>
      </c>
      <c r="R241" s="36">
        <f>(Q241-H241)/F241</f>
        <v>-0.14383098284677562</v>
      </c>
    </row>
    <row r="242" spans="1:18" ht="12">
      <c r="A242" s="7" t="s">
        <v>14</v>
      </c>
      <c r="C242" s="23">
        <f aca="true" t="shared" si="116" ref="C242:Q242">C165/C88</f>
        <v>0.20779877893787738</v>
      </c>
      <c r="D242" s="24">
        <f t="shared" si="116"/>
        <v>0.2134148960028248</v>
      </c>
      <c r="E242" s="24">
        <f t="shared" si="116"/>
        <v>0.22326721777428568</v>
      </c>
      <c r="F242" s="24">
        <f t="shared" si="116"/>
        <v>0.22704022673206536</v>
      </c>
      <c r="G242" s="24">
        <f t="shared" si="116"/>
        <v>0.23184438073579644</v>
      </c>
      <c r="H242" s="24">
        <f t="shared" si="116"/>
        <v>0.24019216468129953</v>
      </c>
      <c r="I242" s="24">
        <f t="shared" si="116"/>
        <v>0.24036164363839235</v>
      </c>
      <c r="J242" s="24">
        <f t="shared" si="116"/>
        <v>0.23696886843830928</v>
      </c>
      <c r="K242" s="24">
        <f t="shared" si="116"/>
        <v>0.24220461749392724</v>
      </c>
      <c r="L242" s="24">
        <f t="shared" si="116"/>
        <v>0.2393910023068759</v>
      </c>
      <c r="M242" s="24">
        <f t="shared" si="116"/>
        <v>0.23729610796664163</v>
      </c>
      <c r="N242" s="24">
        <f t="shared" si="116"/>
        <v>0.23096160141453237</v>
      </c>
      <c r="O242" s="24">
        <f t="shared" si="116"/>
        <v>0.226442377318554</v>
      </c>
      <c r="P242" s="24">
        <f t="shared" si="116"/>
        <v>0.21812091806919776</v>
      </c>
      <c r="Q242" s="24">
        <f t="shared" si="116"/>
        <v>0.2054346747941821</v>
      </c>
      <c r="R242" s="36">
        <f>(Q242-H242)/F242</f>
        <v>-0.15308956649402677</v>
      </c>
    </row>
    <row r="243" spans="1:18" s="7" customFormat="1" ht="12">
      <c r="A243" s="13" t="s">
        <v>0</v>
      </c>
      <c r="B243" s="14"/>
      <c r="C243" s="26">
        <f aca="true" t="shared" si="117" ref="C243:Q243">C166/C89</f>
        <v>0.22669630257408643</v>
      </c>
      <c r="D243" s="27">
        <f t="shared" si="117"/>
        <v>0.22780329772058758</v>
      </c>
      <c r="E243" s="27">
        <f t="shared" si="117"/>
        <v>0.2360151235521757</v>
      </c>
      <c r="F243" s="27">
        <f t="shared" si="117"/>
        <v>0.23887696910407594</v>
      </c>
      <c r="G243" s="27">
        <f t="shared" si="117"/>
        <v>0.24189188550581497</v>
      </c>
      <c r="H243" s="27">
        <f t="shared" si="117"/>
        <v>0.2475085226006308</v>
      </c>
      <c r="I243" s="27">
        <f t="shared" si="117"/>
        <v>0.24319648901071209</v>
      </c>
      <c r="J243" s="27">
        <f t="shared" si="117"/>
        <v>0.23550205972432564</v>
      </c>
      <c r="K243" s="27">
        <f t="shared" si="117"/>
        <v>0.23840394448502555</v>
      </c>
      <c r="L243" s="27">
        <f t="shared" si="117"/>
        <v>0.23554517294316782</v>
      </c>
      <c r="M243" s="27">
        <f t="shared" si="117"/>
        <v>0.229020122537605</v>
      </c>
      <c r="N243" s="27">
        <f t="shared" si="117"/>
        <v>0.22169933222275717</v>
      </c>
      <c r="O243" s="27">
        <f t="shared" si="117"/>
        <v>0.2168506281725554</v>
      </c>
      <c r="P243" s="27">
        <f t="shared" si="117"/>
        <v>0.2069829765043006</v>
      </c>
      <c r="Q243" s="27">
        <f t="shared" si="117"/>
        <v>0.1985935172374078</v>
      </c>
      <c r="R243" s="37">
        <f>(Q243-H243)/F243</f>
        <v>-0.2047707049644928</v>
      </c>
    </row>
    <row r="244" spans="3:18" ht="12">
      <c r="C244" s="22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32"/>
    </row>
    <row r="245" spans="1:18" ht="12">
      <c r="A245" s="13" t="s">
        <v>2</v>
      </c>
      <c r="B245" s="20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</row>
    <row r="246" spans="1:18" ht="12">
      <c r="A246" s="13"/>
      <c r="B246" s="20"/>
      <c r="C246" s="29">
        <v>2001</v>
      </c>
      <c r="D246" s="15">
        <v>2002</v>
      </c>
      <c r="E246" s="14">
        <v>2003</v>
      </c>
      <c r="F246" s="14">
        <v>2004</v>
      </c>
      <c r="G246" s="14">
        <v>2005</v>
      </c>
      <c r="H246" s="14">
        <v>2006</v>
      </c>
      <c r="I246" s="14">
        <v>2007</v>
      </c>
      <c r="J246" s="14">
        <v>2008</v>
      </c>
      <c r="K246" s="14">
        <v>2009</v>
      </c>
      <c r="L246" s="14">
        <v>2010</v>
      </c>
      <c r="M246" s="14">
        <v>2011</v>
      </c>
      <c r="N246" s="14">
        <v>2012</v>
      </c>
      <c r="O246" s="14">
        <v>2013</v>
      </c>
      <c r="P246" s="14">
        <v>2014</v>
      </c>
      <c r="Q246" s="14">
        <v>2015</v>
      </c>
      <c r="R246" s="12" t="s">
        <v>27</v>
      </c>
    </row>
    <row r="247" spans="1:18" ht="12">
      <c r="A247" s="7" t="s">
        <v>13</v>
      </c>
      <c r="C247" s="23">
        <f aca="true" t="shared" si="118" ref="C247:Q247">C170/C86</f>
        <v>0.0017126351933250568</v>
      </c>
      <c r="D247" s="24">
        <f t="shared" si="118"/>
        <v>0.0019677391403998645</v>
      </c>
      <c r="E247" s="24">
        <f t="shared" si="118"/>
        <v>0.002190292500555965</v>
      </c>
      <c r="F247" s="24">
        <f t="shared" si="118"/>
        <v>0.0019678394803223057</v>
      </c>
      <c r="G247" s="24">
        <f t="shared" si="118"/>
        <v>0.0020117534662063294</v>
      </c>
      <c r="H247" s="24">
        <f t="shared" si="118"/>
        <v>0.0017146043204675126</v>
      </c>
      <c r="I247" s="24">
        <f t="shared" si="118"/>
        <v>0.0013624735846958069</v>
      </c>
      <c r="J247" s="24">
        <f t="shared" si="118"/>
        <v>0.0012753482363203718</v>
      </c>
      <c r="K247" s="24">
        <f t="shared" si="118"/>
        <v>0.0017591547288928833</v>
      </c>
      <c r="L247" s="24">
        <f t="shared" si="118"/>
        <v>0.0017508904567599655</v>
      </c>
      <c r="M247" s="24">
        <f t="shared" si="118"/>
        <v>0.0017426159022509015</v>
      </c>
      <c r="N247" s="24">
        <f t="shared" si="118"/>
        <v>0.0018393350304192523</v>
      </c>
      <c r="O247" s="24">
        <f t="shared" si="118"/>
        <v>0.0022828772073656164</v>
      </c>
      <c r="P247" s="24">
        <f t="shared" si="118"/>
        <v>0.001992460012246735</v>
      </c>
      <c r="Q247" s="24">
        <f t="shared" si="118"/>
        <v>0.0017826618821270835</v>
      </c>
      <c r="R247" s="36">
        <f>(Q247-H247)/F247</f>
        <v>0.03458491525356732</v>
      </c>
    </row>
    <row r="248" spans="1:18" ht="12">
      <c r="A248" s="7" t="s">
        <v>15</v>
      </c>
      <c r="C248" s="23">
        <f aca="true" t="shared" si="119" ref="C248:Q248">C171/C87</f>
        <v>0.0032165742218169847</v>
      </c>
      <c r="D248" s="24">
        <f t="shared" si="119"/>
        <v>0.003775606734142033</v>
      </c>
      <c r="E248" s="24">
        <f t="shared" si="119"/>
        <v>0.004249771007484548</v>
      </c>
      <c r="F248" s="24">
        <f t="shared" si="119"/>
        <v>0.00457660283438265</v>
      </c>
      <c r="G248" s="24">
        <f t="shared" si="119"/>
        <v>0.004177753261081186</v>
      </c>
      <c r="H248" s="24">
        <f t="shared" si="119"/>
        <v>0.0037138640228446753</v>
      </c>
      <c r="I248" s="24">
        <f t="shared" si="119"/>
        <v>0.003392685465481213</v>
      </c>
      <c r="J248" s="24">
        <f t="shared" si="119"/>
        <v>0.0030138637733574444</v>
      </c>
      <c r="K248" s="24">
        <f t="shared" si="119"/>
        <v>0.003236964140865333</v>
      </c>
      <c r="L248" s="24">
        <f t="shared" si="119"/>
        <v>0.003305247553209191</v>
      </c>
      <c r="M248" s="24">
        <f t="shared" si="119"/>
        <v>0.0027544769431916676</v>
      </c>
      <c r="N248" s="24">
        <f t="shared" si="119"/>
        <v>0.0032098532327288834</v>
      </c>
      <c r="O248" s="24">
        <f t="shared" si="119"/>
        <v>0.0033299697275479315</v>
      </c>
      <c r="P248" s="24">
        <f t="shared" si="119"/>
        <v>0.0028565451673170836</v>
      </c>
      <c r="Q248" s="24">
        <f t="shared" si="119"/>
        <v>0.0023995243927770736</v>
      </c>
      <c r="R248" s="36">
        <f>(Q248-H248)/F248</f>
        <v>-0.28718673602029887</v>
      </c>
    </row>
    <row r="249" spans="1:18" ht="12">
      <c r="A249" s="7" t="s">
        <v>14</v>
      </c>
      <c r="C249" s="23">
        <f aca="true" t="shared" si="120" ref="C249:Q249">C172/C88</f>
        <v>0.0031461773465639043</v>
      </c>
      <c r="D249" s="24">
        <f t="shared" si="120"/>
        <v>0.003130174211372648</v>
      </c>
      <c r="E249" s="24">
        <f t="shared" si="120"/>
        <v>0.00317600812225028</v>
      </c>
      <c r="F249" s="24">
        <f t="shared" si="120"/>
        <v>0.0034154552267203924</v>
      </c>
      <c r="G249" s="24">
        <f t="shared" si="120"/>
        <v>0.0033904481618927465</v>
      </c>
      <c r="H249" s="24">
        <f t="shared" si="120"/>
        <v>0.002871976896440026</v>
      </c>
      <c r="I249" s="24">
        <f t="shared" si="120"/>
        <v>0.0025960236296639566</v>
      </c>
      <c r="J249" s="24">
        <f t="shared" si="120"/>
        <v>0.0027763884720971846</v>
      </c>
      <c r="K249" s="24">
        <f t="shared" si="120"/>
        <v>0.0027443096903889646</v>
      </c>
      <c r="L249" s="24">
        <f t="shared" si="120"/>
        <v>0.002982273018323436</v>
      </c>
      <c r="M249" s="24">
        <f t="shared" si="120"/>
        <v>0.003178898888277086</v>
      </c>
      <c r="N249" s="24">
        <f t="shared" si="120"/>
        <v>0.0033893549313778106</v>
      </c>
      <c r="O249" s="24">
        <f t="shared" si="120"/>
        <v>0.0037520191611429845</v>
      </c>
      <c r="P249" s="24">
        <f t="shared" si="120"/>
        <v>0.0030315717826492894</v>
      </c>
      <c r="Q249" s="24">
        <f t="shared" si="120"/>
        <v>0.0024143590113526723</v>
      </c>
      <c r="R249" s="36">
        <f>(Q249-H249)/F249</f>
        <v>-0.1339844485464885</v>
      </c>
    </row>
    <row r="250" spans="1:18" s="7" customFormat="1" ht="12">
      <c r="A250" s="13" t="s">
        <v>0</v>
      </c>
      <c r="B250" s="14"/>
      <c r="C250" s="26">
        <f aca="true" t="shared" si="121" ref="C250:Q250">C173/C89</f>
        <v>0.0023330281794304948</v>
      </c>
      <c r="D250" s="27">
        <f t="shared" si="121"/>
        <v>0.0025284278696380545</v>
      </c>
      <c r="E250" s="27">
        <f t="shared" si="121"/>
        <v>0.0027194746321400113</v>
      </c>
      <c r="F250" s="27">
        <f t="shared" si="121"/>
        <v>0.0027102242756061627</v>
      </c>
      <c r="G250" s="27">
        <f t="shared" si="121"/>
        <v>0.002692859629473857</v>
      </c>
      <c r="H250" s="27">
        <f t="shared" si="121"/>
        <v>0.0023063224831640023</v>
      </c>
      <c r="I250" s="27">
        <f t="shared" si="121"/>
        <v>0.0019857870067032913</v>
      </c>
      <c r="J250" s="27">
        <f t="shared" si="121"/>
        <v>0.001964494714756596</v>
      </c>
      <c r="K250" s="27">
        <f t="shared" si="121"/>
        <v>0.002246165084002922</v>
      </c>
      <c r="L250" s="27">
        <f t="shared" si="121"/>
        <v>0.0023315458148752623</v>
      </c>
      <c r="M250" s="27">
        <f t="shared" si="121"/>
        <v>0.0023338696117626424</v>
      </c>
      <c r="N250" s="27">
        <f t="shared" si="121"/>
        <v>0.0025059540896552918</v>
      </c>
      <c r="O250" s="27">
        <f t="shared" si="121"/>
        <v>0.0028882620998169537</v>
      </c>
      <c r="P250" s="27">
        <f t="shared" si="121"/>
        <v>0.0024331138952387492</v>
      </c>
      <c r="Q250" s="27">
        <f t="shared" si="121"/>
        <v>0.002060244925917563</v>
      </c>
      <c r="R250" s="37">
        <f>(Q250-H250)/F250</f>
        <v>-0.09079601251501679</v>
      </c>
    </row>
    <row r="251" spans="3:18" ht="12">
      <c r="C251" s="22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32"/>
    </row>
    <row r="252" spans="1:18" ht="12">
      <c r="A252" s="13" t="s">
        <v>37</v>
      </c>
      <c r="B252" s="20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</row>
    <row r="253" spans="1:18" ht="12">
      <c r="A253" s="13"/>
      <c r="B253" s="20"/>
      <c r="C253" s="29">
        <v>2001</v>
      </c>
      <c r="D253" s="15">
        <v>2002</v>
      </c>
      <c r="E253" s="14">
        <v>2003</v>
      </c>
      <c r="F253" s="14">
        <v>2004</v>
      </c>
      <c r="G253" s="14">
        <v>2005</v>
      </c>
      <c r="H253" s="14">
        <v>2006</v>
      </c>
      <c r="I253" s="14">
        <v>2007</v>
      </c>
      <c r="J253" s="14">
        <v>2008</v>
      </c>
      <c r="K253" s="14">
        <v>2009</v>
      </c>
      <c r="L253" s="14">
        <v>2010</v>
      </c>
      <c r="M253" s="14">
        <v>2011</v>
      </c>
      <c r="N253" s="14">
        <v>2012</v>
      </c>
      <c r="O253" s="14">
        <v>2013</v>
      </c>
      <c r="P253" s="14">
        <v>2014</v>
      </c>
      <c r="Q253" s="14">
        <v>2015</v>
      </c>
      <c r="R253" s="12" t="s">
        <v>27</v>
      </c>
    </row>
    <row r="254" spans="1:18" ht="12">
      <c r="A254" s="7" t="s">
        <v>13</v>
      </c>
      <c r="C254" s="23">
        <f aca="true" t="shared" si="122" ref="C254:Q254">C191/C107</f>
        <v>1.398069545571475E-06</v>
      </c>
      <c r="D254" s="24">
        <f t="shared" si="122"/>
        <v>1.397542003124904E-06</v>
      </c>
      <c r="E254" s="24">
        <f t="shared" si="122"/>
        <v>1.3986542149144093E-06</v>
      </c>
      <c r="F254" s="24">
        <f t="shared" si="122"/>
        <v>1.4005974948913205E-06</v>
      </c>
      <c r="G254" s="24">
        <f t="shared" si="122"/>
        <v>1.4028964199486258E-06</v>
      </c>
      <c r="H254" s="24">
        <f t="shared" si="122"/>
        <v>1.3973955342033517E-06</v>
      </c>
      <c r="I254" s="24">
        <f t="shared" si="122"/>
        <v>1.3902791680569457E-06</v>
      </c>
      <c r="J254" s="24">
        <f t="shared" si="122"/>
        <v>1.3802470090047314E-06</v>
      </c>
      <c r="K254" s="24">
        <f t="shared" si="122"/>
        <v>1.3700582000723392E-06</v>
      </c>
      <c r="L254" s="24">
        <f t="shared" si="122"/>
        <v>1.3646846896024675E-06</v>
      </c>
      <c r="M254" s="24">
        <f t="shared" si="122"/>
        <v>1.3550667980178082E-06</v>
      </c>
      <c r="N254" s="24">
        <f t="shared" si="122"/>
        <v>1.350466248472285E-06</v>
      </c>
      <c r="O254" s="24">
        <f t="shared" si="122"/>
        <v>1.348421268378982E-06</v>
      </c>
      <c r="P254" s="24">
        <f t="shared" si="122"/>
        <v>1.351736779000499E-06</v>
      </c>
      <c r="Q254" s="24">
        <f t="shared" si="122"/>
        <v>1.357701357294047E-06</v>
      </c>
      <c r="R254" s="36">
        <f>(Q254-H254)/F254</f>
        <v>-0.028340888123882326</v>
      </c>
    </row>
    <row r="255" spans="1:18" ht="12">
      <c r="A255" s="7" t="s">
        <v>15</v>
      </c>
      <c r="C255" s="23">
        <f aca="true" t="shared" si="123" ref="C255:Q255">C192/C108</f>
        <v>8.442452025766364E-06</v>
      </c>
      <c r="D255" s="24">
        <f t="shared" si="123"/>
        <v>8.37163355685595E-06</v>
      </c>
      <c r="E255" s="24">
        <f t="shared" si="123"/>
        <v>8.251982538804948E-06</v>
      </c>
      <c r="F255" s="24">
        <f t="shared" si="123"/>
        <v>8.187124927339266E-06</v>
      </c>
      <c r="G255" s="24">
        <f t="shared" si="123"/>
        <v>8.112142254526575E-06</v>
      </c>
      <c r="H255" s="24">
        <f t="shared" si="123"/>
        <v>8.0213045849777E-06</v>
      </c>
      <c r="I255" s="24">
        <f t="shared" si="123"/>
        <v>7.945399216583637E-06</v>
      </c>
      <c r="J255" s="24">
        <f t="shared" si="123"/>
        <v>7.828217593136218E-06</v>
      </c>
      <c r="K255" s="24">
        <f t="shared" si="123"/>
        <v>7.652397496135539E-06</v>
      </c>
      <c r="L255" s="24">
        <f t="shared" si="123"/>
        <v>7.563495545101123E-06</v>
      </c>
      <c r="M255" s="24">
        <f t="shared" si="123"/>
        <v>7.345271848511113E-06</v>
      </c>
      <c r="N255" s="24">
        <f t="shared" si="123"/>
        <v>7.262111386264443E-06</v>
      </c>
      <c r="O255" s="24">
        <f t="shared" si="123"/>
        <v>7.207726683004181E-06</v>
      </c>
      <c r="P255" s="24">
        <f t="shared" si="123"/>
        <v>7.213497897265363E-06</v>
      </c>
      <c r="Q255" s="24">
        <f t="shared" si="123"/>
        <v>7.1627593814241E-06</v>
      </c>
      <c r="R255" s="36">
        <f>(Q255-H255)/F255</f>
        <v>-0.10486528679764744</v>
      </c>
    </row>
    <row r="256" spans="1:18" ht="12">
      <c r="A256" s="7" t="s">
        <v>14</v>
      </c>
      <c r="C256" s="23">
        <f aca="true" t="shared" si="124" ref="C256:Q256">C193/C109</f>
        <v>2.3980010263444395E-06</v>
      </c>
      <c r="D256" s="24">
        <f t="shared" si="124"/>
        <v>2.3858035147657376E-06</v>
      </c>
      <c r="E256" s="24">
        <f t="shared" si="124"/>
        <v>2.3666230419152606E-06</v>
      </c>
      <c r="F256" s="24">
        <f t="shared" si="124"/>
        <v>2.3345558624199537E-06</v>
      </c>
      <c r="G256" s="24">
        <f t="shared" si="124"/>
        <v>2.306427321015474E-06</v>
      </c>
      <c r="H256" s="24">
        <f t="shared" si="124"/>
        <v>2.2811571854170183E-06</v>
      </c>
      <c r="I256" s="24">
        <f t="shared" si="124"/>
        <v>2.2495872007486625E-06</v>
      </c>
      <c r="J256" s="24">
        <f t="shared" si="124"/>
        <v>2.2228890889489066E-06</v>
      </c>
      <c r="K256" s="24">
        <f t="shared" si="124"/>
        <v>2.204264811557401E-06</v>
      </c>
      <c r="L256" s="24">
        <f t="shared" si="124"/>
        <v>2.192847807590762E-06</v>
      </c>
      <c r="M256" s="24">
        <f t="shared" si="124"/>
        <v>2.2292418571368063E-06</v>
      </c>
      <c r="N256" s="24">
        <f t="shared" si="124"/>
        <v>2.2269086277120962E-06</v>
      </c>
      <c r="O256" s="24">
        <f t="shared" si="124"/>
        <v>2.228039881913886E-06</v>
      </c>
      <c r="P256" s="24">
        <f t="shared" si="124"/>
        <v>2.2389747286922376E-06</v>
      </c>
      <c r="Q256" s="24">
        <f t="shared" si="124"/>
        <v>2.2543034653152868E-06</v>
      </c>
      <c r="R256" s="36">
        <f>(Q256-H256)/F256</f>
        <v>-0.011502710444416413</v>
      </c>
    </row>
    <row r="257" spans="1:18" s="7" customFormat="1" ht="12">
      <c r="A257" s="13" t="s">
        <v>0</v>
      </c>
      <c r="B257" s="14"/>
      <c r="C257" s="26">
        <f aca="true" t="shared" si="125" ref="C257:Q257">C194/C110</f>
        <v>7.995298764326575E-07</v>
      </c>
      <c r="D257" s="27">
        <f t="shared" si="125"/>
        <v>7.973597822888851E-07</v>
      </c>
      <c r="E257" s="27">
        <f t="shared" si="125"/>
        <v>7.944711166053203E-07</v>
      </c>
      <c r="F257" s="27">
        <f t="shared" si="125"/>
        <v>7.908445508042494E-07</v>
      </c>
      <c r="G257" s="27">
        <f t="shared" si="125"/>
        <v>7.876161536922658E-07</v>
      </c>
      <c r="H257" s="27">
        <f t="shared" si="125"/>
        <v>7.820693398318081E-07</v>
      </c>
      <c r="I257" s="27">
        <f t="shared" si="125"/>
        <v>7.753951607588018E-07</v>
      </c>
      <c r="J257" s="27">
        <f t="shared" si="125"/>
        <v>7.67980732899373E-07</v>
      </c>
      <c r="K257" s="27">
        <f t="shared" si="125"/>
        <v>7.608960311663014E-07</v>
      </c>
      <c r="L257" s="27">
        <f t="shared" si="125"/>
        <v>7.569953944400202E-07</v>
      </c>
      <c r="M257" s="27">
        <f t="shared" si="125"/>
        <v>7.560316202664861E-07</v>
      </c>
      <c r="N257" s="27">
        <f t="shared" si="125"/>
        <v>7.534438032637679E-07</v>
      </c>
      <c r="O257" s="27">
        <f t="shared" si="125"/>
        <v>7.523475123253331E-07</v>
      </c>
      <c r="P257" s="27">
        <f t="shared" si="125"/>
        <v>7.546879327663614E-07</v>
      </c>
      <c r="Q257" s="27">
        <f t="shared" si="125"/>
        <v>7.577215615732118E-07</v>
      </c>
      <c r="R257" s="37">
        <f>(Q257-H257)/F257</f>
        <v>-0.030787059522425542</v>
      </c>
    </row>
    <row r="259" spans="1:18" ht="12">
      <c r="A259" s="13" t="s">
        <v>42</v>
      </c>
      <c r="B259" s="20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1"/>
    </row>
    <row r="260" spans="1:18" ht="12">
      <c r="A260" s="13"/>
      <c r="B260" s="20"/>
      <c r="C260" s="29">
        <v>2001</v>
      </c>
      <c r="D260" s="15">
        <v>2002</v>
      </c>
      <c r="E260" s="14">
        <v>2003</v>
      </c>
      <c r="F260" s="14">
        <v>2004</v>
      </c>
      <c r="G260" s="14">
        <v>2005</v>
      </c>
      <c r="H260" s="14">
        <v>2006</v>
      </c>
      <c r="I260" s="14">
        <v>2007</v>
      </c>
      <c r="J260" s="14">
        <v>2008</v>
      </c>
      <c r="K260" s="14">
        <v>2009</v>
      </c>
      <c r="L260" s="14">
        <v>2010</v>
      </c>
      <c r="M260" s="14">
        <v>2011</v>
      </c>
      <c r="N260" s="14">
        <v>2012</v>
      </c>
      <c r="O260" s="14">
        <v>2013</v>
      </c>
      <c r="P260" s="14">
        <v>2014</v>
      </c>
      <c r="Q260" s="14">
        <v>2015</v>
      </c>
      <c r="R260" s="12" t="s">
        <v>27</v>
      </c>
    </row>
    <row r="261" spans="1:18" ht="12">
      <c r="A261" s="7" t="s">
        <v>13</v>
      </c>
      <c r="C261" s="23">
        <f>C100/C107</f>
        <v>0.3402742261513358</v>
      </c>
      <c r="D261" s="24">
        <f aca="true" t="shared" si="126" ref="D261:Q261">D100/D107</f>
        <v>0.26772599196267727</v>
      </c>
      <c r="E261" s="24">
        <f t="shared" si="126"/>
        <v>0.2436447600583789</v>
      </c>
      <c r="F261" s="24">
        <f t="shared" si="126"/>
        <v>0.245592748554707</v>
      </c>
      <c r="G261" s="24">
        <f t="shared" si="126"/>
        <v>0.2649412820704615</v>
      </c>
      <c r="H261" s="24">
        <f t="shared" si="126"/>
        <v>0.31977189323336064</v>
      </c>
      <c r="I261" s="24">
        <f t="shared" si="126"/>
        <v>0.3454424564796905</v>
      </c>
      <c r="J261" s="24">
        <f t="shared" si="126"/>
        <v>0.3872801563332741</v>
      </c>
      <c r="K261" s="24">
        <f t="shared" si="126"/>
        <v>0.3358456436539041</v>
      </c>
      <c r="L261" s="24">
        <f t="shared" si="126"/>
        <v>0.3497211319975212</v>
      </c>
      <c r="M261" s="24">
        <f t="shared" si="126"/>
        <v>0.2793737190471391</v>
      </c>
      <c r="N261" s="24">
        <f t="shared" si="126"/>
        <v>0.3252071574396541</v>
      </c>
      <c r="O261" s="24">
        <f t="shared" si="126"/>
        <v>0.2977672630489428</v>
      </c>
      <c r="P261" s="24">
        <f t="shared" si="126"/>
        <v>0.2672670491684218</v>
      </c>
      <c r="Q261" s="24">
        <f t="shared" si="126"/>
        <v>0.2884002014436797</v>
      </c>
      <c r="R261" s="36">
        <f>(Q261-H261)/F261</f>
        <v>-0.12773867296286523</v>
      </c>
    </row>
    <row r="262" spans="1:18" ht="12">
      <c r="A262" s="7" t="s">
        <v>15</v>
      </c>
      <c r="C262" s="23">
        <f aca="true" t="shared" si="127" ref="C262:Q262">C101/C108</f>
        <v>0.0762346702021876</v>
      </c>
      <c r="D262" s="24">
        <f t="shared" si="127"/>
        <v>0.07015515081430086</v>
      </c>
      <c r="E262" s="24">
        <f t="shared" si="127"/>
        <v>0.07244137429558262</v>
      </c>
      <c r="F262" s="24">
        <f t="shared" si="127"/>
        <v>0.07938455729658297</v>
      </c>
      <c r="G262" s="24">
        <f t="shared" si="127"/>
        <v>0.07863849765258216</v>
      </c>
      <c r="H262" s="24">
        <f t="shared" si="127"/>
        <v>0.07912785341386017</v>
      </c>
      <c r="I262" s="24">
        <f t="shared" si="127"/>
        <v>0.08702306767246092</v>
      </c>
      <c r="J262" s="24">
        <f t="shared" si="127"/>
        <v>0.08167053364269142</v>
      </c>
      <c r="K262" s="24">
        <f t="shared" si="127"/>
        <v>0.09310965998648953</v>
      </c>
      <c r="L262" s="24">
        <f t="shared" si="127"/>
        <v>0.0973070830504639</v>
      </c>
      <c r="M262" s="24">
        <f t="shared" si="127"/>
        <v>0.08946538974421142</v>
      </c>
      <c r="N262" s="24">
        <f t="shared" si="127"/>
        <v>0.09946432919405893</v>
      </c>
      <c r="O262" s="24">
        <f t="shared" si="127"/>
        <v>0.09355590062111802</v>
      </c>
      <c r="P262" s="24">
        <f t="shared" si="127"/>
        <v>0.09820962975838693</v>
      </c>
      <c r="Q262" s="24">
        <f t="shared" si="127"/>
        <v>0.1267060964513194</v>
      </c>
      <c r="R262" s="36">
        <f>(Q262-H262)/F262</f>
        <v>0.5993387713898252</v>
      </c>
    </row>
    <row r="263" spans="1:18" ht="12">
      <c r="A263" s="7" t="s">
        <v>14</v>
      </c>
      <c r="C263" s="23">
        <f aca="true" t="shared" si="128" ref="C263:Q263">C102/C109</f>
        <v>0.1407055279693126</v>
      </c>
      <c r="D263" s="24">
        <f t="shared" si="128"/>
        <v>0.1211354063984228</v>
      </c>
      <c r="E263" s="24">
        <f t="shared" si="128"/>
        <v>0.10771194553770876</v>
      </c>
      <c r="F263" s="24">
        <f t="shared" si="128"/>
        <v>0.12302156732560879</v>
      </c>
      <c r="G263" s="24">
        <f t="shared" si="128"/>
        <v>0.1351584393188187</v>
      </c>
      <c r="H263" s="24">
        <f t="shared" si="128"/>
        <v>0.14248945603979668</v>
      </c>
      <c r="I263" s="24">
        <f t="shared" si="128"/>
        <v>0.16462354468824966</v>
      </c>
      <c r="J263" s="24">
        <f t="shared" si="128"/>
        <v>0.1785333060798074</v>
      </c>
      <c r="K263" s="24">
        <f t="shared" si="128"/>
        <v>0.16356350594434235</v>
      </c>
      <c r="L263" s="24">
        <f t="shared" si="128"/>
        <v>0.18686558708276285</v>
      </c>
      <c r="M263" s="24">
        <f t="shared" si="128"/>
        <v>0.14591107925759336</v>
      </c>
      <c r="N263" s="24">
        <f t="shared" si="128"/>
        <v>0.16665131063712166</v>
      </c>
      <c r="O263" s="24">
        <f t="shared" si="128"/>
        <v>0.15252690238278246</v>
      </c>
      <c r="P263" s="24">
        <f t="shared" si="128"/>
        <v>0.13786384483947361</v>
      </c>
      <c r="Q263" s="24">
        <f t="shared" si="128"/>
        <v>0.15163258258834364</v>
      </c>
      <c r="R263" s="36">
        <f>(Q263-H263)/F263</f>
        <v>0.07432133037573226</v>
      </c>
    </row>
    <row r="264" spans="1:18" s="7" customFormat="1" ht="12">
      <c r="A264" s="13" t="s">
        <v>0</v>
      </c>
      <c r="B264" s="14"/>
      <c r="C264" s="26">
        <f aca="true" t="shared" si="129" ref="C264:Q264">C103/C110</f>
        <v>0.2228929323470655</v>
      </c>
      <c r="D264" s="27">
        <f t="shared" si="129"/>
        <v>0.1803155292897031</v>
      </c>
      <c r="E264" s="27">
        <f t="shared" si="129"/>
        <v>0.16402987085474527</v>
      </c>
      <c r="F264" s="27">
        <f t="shared" si="129"/>
        <v>0.1702410439195312</v>
      </c>
      <c r="G264" s="27">
        <f t="shared" si="129"/>
        <v>0.18300058932393173</v>
      </c>
      <c r="H264" s="27">
        <f t="shared" si="129"/>
        <v>0.20742216209882725</v>
      </c>
      <c r="I264" s="27">
        <f t="shared" si="129"/>
        <v>0.22476959576603706</v>
      </c>
      <c r="J264" s="27">
        <f t="shared" si="129"/>
        <v>0.2504483656349436</v>
      </c>
      <c r="K264" s="27">
        <f t="shared" si="129"/>
        <v>0.2260818661777375</v>
      </c>
      <c r="L264" s="27">
        <f t="shared" si="129"/>
        <v>0.24242246171565573</v>
      </c>
      <c r="M264" s="27">
        <f t="shared" si="129"/>
        <v>0.19059573112456196</v>
      </c>
      <c r="N264" s="27">
        <f t="shared" si="129"/>
        <v>0.22233210888198174</v>
      </c>
      <c r="O264" s="27">
        <f t="shared" si="129"/>
        <v>0.2060955816050496</v>
      </c>
      <c r="P264" s="27">
        <f t="shared" si="129"/>
        <v>0.18790697674418605</v>
      </c>
      <c r="Q264" s="27">
        <f t="shared" si="129"/>
        <v>0.20964503472286183</v>
      </c>
      <c r="R264" s="37">
        <f>(Q264-H264)/F264</f>
        <v>0.013057207432805019</v>
      </c>
    </row>
    <row r="266" spans="1:18" ht="12">
      <c r="A266" s="13" t="s">
        <v>42</v>
      </c>
      <c r="B266" s="20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1"/>
    </row>
    <row r="267" spans="1:18" ht="12">
      <c r="A267" s="13"/>
      <c r="B267" s="20"/>
      <c r="C267" s="29">
        <v>2001</v>
      </c>
      <c r="D267" s="15">
        <v>2002</v>
      </c>
      <c r="E267" s="14">
        <v>2003</v>
      </c>
      <c r="F267" s="14">
        <v>2004</v>
      </c>
      <c r="G267" s="14">
        <v>2005</v>
      </c>
      <c r="H267" s="14">
        <v>2006</v>
      </c>
      <c r="I267" s="14">
        <v>2007</v>
      </c>
      <c r="J267" s="14">
        <v>2008</v>
      </c>
      <c r="K267" s="14">
        <v>2009</v>
      </c>
      <c r="L267" s="14">
        <v>2010</v>
      </c>
      <c r="M267" s="14">
        <v>2011</v>
      </c>
      <c r="N267" s="14">
        <v>2012</v>
      </c>
      <c r="O267" s="14">
        <v>2013</v>
      </c>
      <c r="P267" s="14">
        <v>2014</v>
      </c>
      <c r="Q267" s="14">
        <v>2015</v>
      </c>
      <c r="R267" s="12" t="s">
        <v>27</v>
      </c>
    </row>
    <row r="268" spans="1:18" ht="12">
      <c r="A268" s="7" t="s">
        <v>13</v>
      </c>
      <c r="C268" s="23">
        <f>1-C261</f>
        <v>0.6597257738486642</v>
      </c>
      <c r="D268" s="24">
        <f aca="true" t="shared" si="130" ref="D268:Q268">1-D261</f>
        <v>0.7322740080373227</v>
      </c>
      <c r="E268" s="24">
        <f t="shared" si="130"/>
        <v>0.7563552399416211</v>
      </c>
      <c r="F268" s="24">
        <f t="shared" si="130"/>
        <v>0.754407251445293</v>
      </c>
      <c r="G268" s="24">
        <f t="shared" si="130"/>
        <v>0.7350587179295385</v>
      </c>
      <c r="H268" s="24">
        <f t="shared" si="130"/>
        <v>0.6802281067666394</v>
      </c>
      <c r="I268" s="24">
        <f t="shared" si="130"/>
        <v>0.6545575435203095</v>
      </c>
      <c r="J268" s="24">
        <f t="shared" si="130"/>
        <v>0.6127198436667258</v>
      </c>
      <c r="K268" s="24">
        <f t="shared" si="130"/>
        <v>0.6641543563460959</v>
      </c>
      <c r="L268" s="24">
        <f t="shared" si="130"/>
        <v>0.6502788680024788</v>
      </c>
      <c r="M268" s="24">
        <f t="shared" si="130"/>
        <v>0.720626280952861</v>
      </c>
      <c r="N268" s="24">
        <f t="shared" si="130"/>
        <v>0.6747928425603459</v>
      </c>
      <c r="O268" s="24">
        <f t="shared" si="130"/>
        <v>0.7022327369510573</v>
      </c>
      <c r="P268" s="24">
        <f t="shared" si="130"/>
        <v>0.7327329508315782</v>
      </c>
      <c r="Q268" s="24">
        <f t="shared" si="130"/>
        <v>0.7115997985563203</v>
      </c>
      <c r="R268" s="36">
        <f>(Q268-H268)/F268</f>
        <v>0.04158455758422131</v>
      </c>
    </row>
    <row r="269" spans="1:18" ht="12">
      <c r="A269" s="7" t="s">
        <v>15</v>
      </c>
      <c r="C269" s="23">
        <f aca="true" t="shared" si="131" ref="C269:Q269">1-C262</f>
        <v>0.9237653297978123</v>
      </c>
      <c r="D269" s="24">
        <f t="shared" si="131"/>
        <v>0.9298448491856991</v>
      </c>
      <c r="E269" s="24">
        <f t="shared" si="131"/>
        <v>0.9275586257044174</v>
      </c>
      <c r="F269" s="24">
        <f t="shared" si="131"/>
        <v>0.920615442703417</v>
      </c>
      <c r="G269" s="24">
        <f t="shared" si="131"/>
        <v>0.9213615023474179</v>
      </c>
      <c r="H269" s="24">
        <f t="shared" si="131"/>
        <v>0.9208721465861398</v>
      </c>
      <c r="I269" s="24">
        <f t="shared" si="131"/>
        <v>0.9129769323275391</v>
      </c>
      <c r="J269" s="24">
        <f t="shared" si="131"/>
        <v>0.9183294663573086</v>
      </c>
      <c r="K269" s="24">
        <f t="shared" si="131"/>
        <v>0.9068903400135104</v>
      </c>
      <c r="L269" s="24">
        <f t="shared" si="131"/>
        <v>0.9026929169495361</v>
      </c>
      <c r="M269" s="24">
        <f t="shared" si="131"/>
        <v>0.9105346102557885</v>
      </c>
      <c r="N269" s="24">
        <f t="shared" si="131"/>
        <v>0.9005356708059411</v>
      </c>
      <c r="O269" s="24">
        <f t="shared" si="131"/>
        <v>0.906444099378882</v>
      </c>
      <c r="P269" s="24">
        <f t="shared" si="131"/>
        <v>0.901790370241613</v>
      </c>
      <c r="Q269" s="24">
        <f t="shared" si="131"/>
        <v>0.8732939035486806</v>
      </c>
      <c r="R269" s="36">
        <f>(Q269-H269)/F269</f>
        <v>-0.05168090912937993</v>
      </c>
    </row>
    <row r="270" spans="1:18" ht="12">
      <c r="A270" s="7" t="s">
        <v>14</v>
      </c>
      <c r="C270" s="23">
        <f aca="true" t="shared" si="132" ref="C270:Q270">1-C263</f>
        <v>0.8592944720306874</v>
      </c>
      <c r="D270" s="24">
        <f t="shared" si="132"/>
        <v>0.8788645936015772</v>
      </c>
      <c r="E270" s="24">
        <f t="shared" si="132"/>
        <v>0.8922880544622912</v>
      </c>
      <c r="F270" s="24">
        <f t="shared" si="132"/>
        <v>0.8769784326743912</v>
      </c>
      <c r="G270" s="24">
        <f t="shared" si="132"/>
        <v>0.8648415606811812</v>
      </c>
      <c r="H270" s="24">
        <f t="shared" si="132"/>
        <v>0.8575105439602033</v>
      </c>
      <c r="I270" s="24">
        <f t="shared" si="132"/>
        <v>0.8353764553117503</v>
      </c>
      <c r="J270" s="24">
        <f t="shared" si="132"/>
        <v>0.8214666939201926</v>
      </c>
      <c r="K270" s="24">
        <f t="shared" si="132"/>
        <v>0.8364364940556577</v>
      </c>
      <c r="L270" s="24">
        <f t="shared" si="132"/>
        <v>0.8131344129172371</v>
      </c>
      <c r="M270" s="24">
        <f t="shared" si="132"/>
        <v>0.8540889207424066</v>
      </c>
      <c r="N270" s="24">
        <f t="shared" si="132"/>
        <v>0.8333486893628783</v>
      </c>
      <c r="O270" s="24">
        <f t="shared" si="132"/>
        <v>0.8474730976172176</v>
      </c>
      <c r="P270" s="24">
        <f t="shared" si="132"/>
        <v>0.8621361551605264</v>
      </c>
      <c r="Q270" s="24">
        <f t="shared" si="132"/>
        <v>0.8483674174116563</v>
      </c>
      <c r="R270" s="36">
        <f>(Q270-H270)/F270</f>
        <v>-0.010425714256922543</v>
      </c>
    </row>
    <row r="271" spans="1:18" s="7" customFormat="1" ht="12">
      <c r="A271" s="13" t="s">
        <v>0</v>
      </c>
      <c r="B271" s="14"/>
      <c r="C271" s="26">
        <f aca="true" t="shared" si="133" ref="C271:Q271">1-C264</f>
        <v>0.7771070676529345</v>
      </c>
      <c r="D271" s="27">
        <f t="shared" si="133"/>
        <v>0.8196844707102969</v>
      </c>
      <c r="E271" s="27">
        <f t="shared" si="133"/>
        <v>0.8359701291452547</v>
      </c>
      <c r="F271" s="27">
        <f t="shared" si="133"/>
        <v>0.8297589560804688</v>
      </c>
      <c r="G271" s="27">
        <f t="shared" si="133"/>
        <v>0.8169994106760683</v>
      </c>
      <c r="H271" s="27">
        <f t="shared" si="133"/>
        <v>0.7925778379011728</v>
      </c>
      <c r="I271" s="27">
        <f t="shared" si="133"/>
        <v>0.7752304042339629</v>
      </c>
      <c r="J271" s="27">
        <f t="shared" si="133"/>
        <v>0.7495516343650563</v>
      </c>
      <c r="K271" s="27">
        <f t="shared" si="133"/>
        <v>0.7739181338222625</v>
      </c>
      <c r="L271" s="27">
        <f t="shared" si="133"/>
        <v>0.7575775382843443</v>
      </c>
      <c r="M271" s="27">
        <f t="shared" si="133"/>
        <v>0.809404268875438</v>
      </c>
      <c r="N271" s="27">
        <f t="shared" si="133"/>
        <v>0.7776678911180183</v>
      </c>
      <c r="O271" s="27">
        <f t="shared" si="133"/>
        <v>0.7939044183949504</v>
      </c>
      <c r="P271" s="27">
        <f t="shared" si="133"/>
        <v>0.8120930232558139</v>
      </c>
      <c r="Q271" s="27">
        <f t="shared" si="133"/>
        <v>0.7903549652771382</v>
      </c>
      <c r="R271" s="37">
        <f>(Q271-H271)/F271</f>
        <v>-0.002678937789999536</v>
      </c>
    </row>
    <row r="273" ht="12">
      <c r="A273" s="7" t="s">
        <v>43</v>
      </c>
    </row>
    <row r="274" spans="1:18" ht="12">
      <c r="A274" s="13" t="s">
        <v>38</v>
      </c>
      <c r="B274" s="20"/>
      <c r="C274" s="1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43"/>
    </row>
    <row r="275" spans="1:18" ht="12">
      <c r="A275" s="13"/>
      <c r="B275" s="20"/>
      <c r="C275" s="29">
        <v>2001</v>
      </c>
      <c r="D275" s="15">
        <v>2002</v>
      </c>
      <c r="E275" s="14">
        <v>2003</v>
      </c>
      <c r="F275" s="14">
        <v>2004</v>
      </c>
      <c r="G275" s="14">
        <v>2005</v>
      </c>
      <c r="H275" s="14">
        <v>2006</v>
      </c>
      <c r="I275" s="14">
        <v>2007</v>
      </c>
      <c r="J275" s="14">
        <v>2008</v>
      </c>
      <c r="K275" s="14">
        <v>2009</v>
      </c>
      <c r="L275" s="14">
        <v>2010</v>
      </c>
      <c r="M275" s="14">
        <v>2011</v>
      </c>
      <c r="N275" s="14">
        <v>2012</v>
      </c>
      <c r="O275" s="14">
        <v>2013</v>
      </c>
      <c r="P275" s="14">
        <v>2014</v>
      </c>
      <c r="Q275" s="14">
        <v>2015</v>
      </c>
      <c r="R275" s="12"/>
    </row>
    <row r="276" spans="1:18" ht="12">
      <c r="A276" s="6" t="s">
        <v>13</v>
      </c>
      <c r="B276" s="3"/>
      <c r="C276" s="22"/>
      <c r="D276" s="10">
        <f>D93-C93</f>
        <v>4617</v>
      </c>
      <c r="E276" s="10">
        <f aca="true" t="shared" si="134" ref="E276:Q276">E93-D93</f>
        <v>3016</v>
      </c>
      <c r="F276" s="10">
        <f t="shared" si="134"/>
        <v>-3012</v>
      </c>
      <c r="G276" s="10">
        <f t="shared" si="134"/>
        <v>-2229</v>
      </c>
      <c r="H276" s="10">
        <f t="shared" si="134"/>
        <v>-3716</v>
      </c>
      <c r="I276" s="10">
        <f t="shared" si="134"/>
        <v>-4107</v>
      </c>
      <c r="J276" s="10">
        <f t="shared" si="134"/>
        <v>-964</v>
      </c>
      <c r="K276" s="10">
        <f t="shared" si="134"/>
        <v>3539</v>
      </c>
      <c r="L276" s="10">
        <f t="shared" si="134"/>
        <v>-2197</v>
      </c>
      <c r="M276" s="10">
        <f t="shared" si="134"/>
        <v>-588</v>
      </c>
      <c r="N276" s="10">
        <f t="shared" si="134"/>
        <v>1028</v>
      </c>
      <c r="O276" s="10">
        <f t="shared" si="134"/>
        <v>1270</v>
      </c>
      <c r="P276" s="10">
        <f t="shared" si="134"/>
        <v>-3568</v>
      </c>
      <c r="Q276" s="10">
        <f t="shared" si="134"/>
        <v>-3222</v>
      </c>
      <c r="R276" s="40"/>
    </row>
    <row r="277" spans="1:18" ht="12">
      <c r="A277" s="6" t="s">
        <v>15</v>
      </c>
      <c r="B277" s="3"/>
      <c r="C277" s="35"/>
      <c r="D277" s="10">
        <f aca="true" t="shared" si="135" ref="D277:Q277">D94-C94</f>
        <v>1288</v>
      </c>
      <c r="E277" s="10">
        <f t="shared" si="135"/>
        <v>556</v>
      </c>
      <c r="F277" s="10">
        <f t="shared" si="135"/>
        <v>-452</v>
      </c>
      <c r="G277" s="10">
        <f t="shared" si="135"/>
        <v>-333</v>
      </c>
      <c r="H277" s="10">
        <f t="shared" si="135"/>
        <v>-424</v>
      </c>
      <c r="I277" s="10">
        <f t="shared" si="135"/>
        <v>-645</v>
      </c>
      <c r="J277" s="10">
        <f t="shared" si="135"/>
        <v>-435</v>
      </c>
      <c r="K277" s="10">
        <f t="shared" si="135"/>
        <v>139</v>
      </c>
      <c r="L277" s="10">
        <f t="shared" si="135"/>
        <v>-77</v>
      </c>
      <c r="M277" s="10">
        <f t="shared" si="135"/>
        <v>-467</v>
      </c>
      <c r="N277" s="10">
        <f t="shared" si="135"/>
        <v>-114</v>
      </c>
      <c r="O277" s="10">
        <f t="shared" si="135"/>
        <v>-392</v>
      </c>
      <c r="P277" s="10">
        <f t="shared" si="135"/>
        <v>-1817</v>
      </c>
      <c r="Q277" s="10">
        <f t="shared" si="135"/>
        <v>-1349</v>
      </c>
      <c r="R277" s="40"/>
    </row>
    <row r="278" spans="1:18" ht="12">
      <c r="A278" s="6" t="s">
        <v>14</v>
      </c>
      <c r="B278" s="3"/>
      <c r="C278" s="35"/>
      <c r="D278" s="10">
        <f aca="true" t="shared" si="136" ref="D278:Q278">D95-C95</f>
        <v>2715</v>
      </c>
      <c r="E278" s="10">
        <f t="shared" si="136"/>
        <v>2713</v>
      </c>
      <c r="F278" s="10">
        <f t="shared" si="136"/>
        <v>-995</v>
      </c>
      <c r="G278" s="10">
        <f t="shared" si="136"/>
        <v>-827</v>
      </c>
      <c r="H278" s="10">
        <f t="shared" si="136"/>
        <v>-473</v>
      </c>
      <c r="I278" s="10">
        <f t="shared" si="136"/>
        <v>-1690</v>
      </c>
      <c r="J278" s="10">
        <f t="shared" si="136"/>
        <v>-1787</v>
      </c>
      <c r="K278" s="10">
        <f t="shared" si="136"/>
        <v>1611</v>
      </c>
      <c r="L278" s="10">
        <f t="shared" si="136"/>
        <v>-3335</v>
      </c>
      <c r="M278" s="10">
        <f t="shared" si="136"/>
        <v>113</v>
      </c>
      <c r="N278" s="10">
        <f t="shared" si="136"/>
        <v>1620</v>
      </c>
      <c r="O278" s="10">
        <f t="shared" si="136"/>
        <v>-897</v>
      </c>
      <c r="P278" s="10">
        <f t="shared" si="136"/>
        <v>-6522</v>
      </c>
      <c r="Q278" s="10">
        <f t="shared" si="136"/>
        <v>-6649</v>
      </c>
      <c r="R278" s="40"/>
    </row>
    <row r="279" spans="1:18" ht="12">
      <c r="A279" s="29" t="s">
        <v>0</v>
      </c>
      <c r="B279" s="15"/>
      <c r="C279" s="29"/>
      <c r="D279" s="15">
        <f aca="true" t="shared" si="137" ref="D279:Q279">D96-C96</f>
        <v>8620</v>
      </c>
      <c r="E279" s="15">
        <f t="shared" si="137"/>
        <v>6285</v>
      </c>
      <c r="F279" s="15">
        <f t="shared" si="137"/>
        <v>-4459</v>
      </c>
      <c r="G279" s="15">
        <f t="shared" si="137"/>
        <v>-3389</v>
      </c>
      <c r="H279" s="15">
        <f t="shared" si="137"/>
        <v>-4613</v>
      </c>
      <c r="I279" s="15">
        <f t="shared" si="137"/>
        <v>-6442</v>
      </c>
      <c r="J279" s="15">
        <f t="shared" si="137"/>
        <v>-3186</v>
      </c>
      <c r="K279" s="15">
        <f t="shared" si="137"/>
        <v>5289</v>
      </c>
      <c r="L279" s="15">
        <f t="shared" si="137"/>
        <v>-5609</v>
      </c>
      <c r="M279" s="15">
        <f t="shared" si="137"/>
        <v>-942</v>
      </c>
      <c r="N279" s="15">
        <f t="shared" si="137"/>
        <v>2534</v>
      </c>
      <c r="O279" s="15">
        <f t="shared" si="137"/>
        <v>-19</v>
      </c>
      <c r="P279" s="15">
        <f t="shared" si="137"/>
        <v>-11907</v>
      </c>
      <c r="Q279" s="15">
        <f t="shared" si="137"/>
        <v>-11220</v>
      </c>
      <c r="R279" s="41"/>
    </row>
    <row r="280" spans="1:18" ht="12">
      <c r="A280" s="13"/>
      <c r="B280" s="20"/>
      <c r="C280" s="1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42"/>
    </row>
    <row r="281" spans="1:18" ht="12">
      <c r="A281" s="13" t="s">
        <v>40</v>
      </c>
      <c r="B281" s="20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43"/>
    </row>
    <row r="282" spans="1:18" ht="12">
      <c r="A282" s="13"/>
      <c r="B282" s="20"/>
      <c r="C282" s="29">
        <v>2001</v>
      </c>
      <c r="D282" s="15">
        <v>2002</v>
      </c>
      <c r="E282" s="14">
        <v>2003</v>
      </c>
      <c r="F282" s="14">
        <v>2004</v>
      </c>
      <c r="G282" s="14">
        <v>2005</v>
      </c>
      <c r="H282" s="14">
        <v>2006</v>
      </c>
      <c r="I282" s="14">
        <v>2007</v>
      </c>
      <c r="J282" s="14">
        <v>2008</v>
      </c>
      <c r="K282" s="14">
        <v>2009</v>
      </c>
      <c r="L282" s="14">
        <v>2010</v>
      </c>
      <c r="M282" s="14">
        <v>2011</v>
      </c>
      <c r="N282" s="14">
        <v>2012</v>
      </c>
      <c r="O282" s="14">
        <v>2013</v>
      </c>
      <c r="P282" s="14">
        <v>2014</v>
      </c>
      <c r="Q282" s="14">
        <v>2015</v>
      </c>
      <c r="R282" s="12"/>
    </row>
    <row r="283" spans="1:18" ht="12">
      <c r="A283" s="6" t="s">
        <v>13</v>
      </c>
      <c r="B283" s="3"/>
      <c r="C283" s="22"/>
      <c r="D283" s="10">
        <f>D100-C100</f>
        <v>-2380</v>
      </c>
      <c r="E283" s="10">
        <f aca="true" t="shared" si="138" ref="E283:Q283">E100-D100</f>
        <v>-407</v>
      </c>
      <c r="F283" s="10">
        <f t="shared" si="138"/>
        <v>-862</v>
      </c>
      <c r="G283" s="10">
        <f t="shared" si="138"/>
        <v>303</v>
      </c>
      <c r="H283" s="10">
        <f t="shared" si="138"/>
        <v>1486</v>
      </c>
      <c r="I283" s="10">
        <f t="shared" si="138"/>
        <v>-682</v>
      </c>
      <c r="J283" s="10">
        <f t="shared" si="138"/>
        <v>1650</v>
      </c>
      <c r="K283" s="10">
        <f t="shared" si="138"/>
        <v>-826</v>
      </c>
      <c r="L283" s="10">
        <f t="shared" si="138"/>
        <v>-403</v>
      </c>
      <c r="M283" s="10">
        <f t="shared" si="138"/>
        <v>-3536</v>
      </c>
      <c r="N283" s="10">
        <f t="shared" si="138"/>
        <v>2517</v>
      </c>
      <c r="O283" s="10">
        <f t="shared" si="138"/>
        <v>-763</v>
      </c>
      <c r="P283" s="10">
        <f t="shared" si="138"/>
        <v>-2709</v>
      </c>
      <c r="Q283" s="10">
        <f t="shared" si="138"/>
        <v>-488</v>
      </c>
      <c r="R283" s="40"/>
    </row>
    <row r="284" spans="1:18" ht="12">
      <c r="A284" s="6" t="s">
        <v>15</v>
      </c>
      <c r="B284" s="3"/>
      <c r="C284" s="35"/>
      <c r="D284" s="10">
        <f aca="true" t="shared" si="139" ref="D284:Q284">D101-C101</f>
        <v>38</v>
      </c>
      <c r="E284" s="10">
        <f t="shared" si="139"/>
        <v>69</v>
      </c>
      <c r="F284" s="10">
        <f t="shared" si="139"/>
        <v>44</v>
      </c>
      <c r="G284" s="10">
        <f t="shared" si="139"/>
        <v>-37</v>
      </c>
      <c r="H284" s="10">
        <f t="shared" si="139"/>
        <v>-31</v>
      </c>
      <c r="I284" s="10">
        <f t="shared" si="139"/>
        <v>23</v>
      </c>
      <c r="J284" s="10">
        <f t="shared" si="139"/>
        <v>-92</v>
      </c>
      <c r="K284" s="10">
        <f t="shared" si="139"/>
        <v>123</v>
      </c>
      <c r="L284" s="10">
        <f t="shared" si="139"/>
        <v>33</v>
      </c>
      <c r="M284" s="10">
        <f t="shared" si="139"/>
        <v>-122</v>
      </c>
      <c r="N284" s="10">
        <f t="shared" si="139"/>
        <v>79</v>
      </c>
      <c r="O284" s="10">
        <f t="shared" si="139"/>
        <v>-94</v>
      </c>
      <c r="P284" s="10">
        <f t="shared" si="139"/>
        <v>-158</v>
      </c>
      <c r="Q284" s="10">
        <f t="shared" si="139"/>
        <v>-8</v>
      </c>
      <c r="R284" s="40"/>
    </row>
    <row r="285" spans="1:18" ht="12">
      <c r="A285" s="6" t="s">
        <v>14</v>
      </c>
      <c r="B285" s="3"/>
      <c r="C285" s="35"/>
      <c r="D285" s="10">
        <f aca="true" t="shared" si="140" ref="D285:Q285">D102-C102</f>
        <v>-572</v>
      </c>
      <c r="E285" s="10">
        <f t="shared" si="140"/>
        <v>-344</v>
      </c>
      <c r="F285" s="10">
        <f t="shared" si="140"/>
        <v>681</v>
      </c>
      <c r="G285" s="10">
        <f t="shared" si="140"/>
        <v>526</v>
      </c>
      <c r="H285" s="10">
        <f t="shared" si="140"/>
        <v>318</v>
      </c>
      <c r="I285" s="10">
        <f t="shared" si="140"/>
        <v>892</v>
      </c>
      <c r="J285" s="10">
        <f t="shared" si="140"/>
        <v>381</v>
      </c>
      <c r="K285" s="10">
        <f t="shared" si="140"/>
        <v>-473</v>
      </c>
      <c r="L285" s="10">
        <f t="shared" si="140"/>
        <v>528</v>
      </c>
      <c r="M285" s="10">
        <f t="shared" si="140"/>
        <v>-2012</v>
      </c>
      <c r="N285" s="10">
        <f t="shared" si="140"/>
        <v>1331</v>
      </c>
      <c r="O285" s="10">
        <f t="shared" si="140"/>
        <v>-885</v>
      </c>
      <c r="P285" s="10">
        <f t="shared" si="140"/>
        <v>-1751</v>
      </c>
      <c r="Q285" s="10">
        <f t="shared" si="140"/>
        <v>-647</v>
      </c>
      <c r="R285" s="40"/>
    </row>
    <row r="286" spans="1:18" ht="12">
      <c r="A286" s="29" t="s">
        <v>0</v>
      </c>
      <c r="B286" s="15"/>
      <c r="C286" s="29"/>
      <c r="D286" s="15">
        <f aca="true" t="shared" si="141" ref="D286:Q286">D103-C103</f>
        <v>-2914</v>
      </c>
      <c r="E286" s="15">
        <f t="shared" si="141"/>
        <v>-682</v>
      </c>
      <c r="F286" s="15">
        <f t="shared" si="141"/>
        <v>-137</v>
      </c>
      <c r="G286" s="15">
        <f t="shared" si="141"/>
        <v>792</v>
      </c>
      <c r="H286" s="15">
        <f t="shared" si="141"/>
        <v>1773</v>
      </c>
      <c r="I286" s="15">
        <f t="shared" si="141"/>
        <v>233</v>
      </c>
      <c r="J286" s="15">
        <f t="shared" si="141"/>
        <v>1939</v>
      </c>
      <c r="K286" s="15">
        <f t="shared" si="141"/>
        <v>-1176</v>
      </c>
      <c r="L286" s="15">
        <f t="shared" si="141"/>
        <v>158</v>
      </c>
      <c r="M286" s="15">
        <f t="shared" si="141"/>
        <v>-5670</v>
      </c>
      <c r="N286" s="15">
        <f t="shared" si="141"/>
        <v>3927</v>
      </c>
      <c r="O286" s="15">
        <f t="shared" si="141"/>
        <v>-1742</v>
      </c>
      <c r="P286" s="15">
        <f t="shared" si="141"/>
        <v>-4618</v>
      </c>
      <c r="Q286" s="15">
        <f t="shared" si="141"/>
        <v>-1143</v>
      </c>
      <c r="R286" s="41"/>
    </row>
    <row r="287" spans="1:18" ht="12">
      <c r="A287" s="13"/>
      <c r="B287" s="20"/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42"/>
    </row>
    <row r="288" spans="1:18" ht="12">
      <c r="A288" s="13" t="s">
        <v>29</v>
      </c>
      <c r="B288" s="20"/>
      <c r="C288" s="47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43"/>
    </row>
    <row r="289" spans="1:18" ht="12">
      <c r="A289" s="13"/>
      <c r="B289" s="20"/>
      <c r="C289" s="29">
        <v>2001</v>
      </c>
      <c r="D289" s="15">
        <v>2002</v>
      </c>
      <c r="E289" s="14">
        <v>2003</v>
      </c>
      <c r="F289" s="14">
        <v>2004</v>
      </c>
      <c r="G289" s="14">
        <v>2005</v>
      </c>
      <c r="H289" s="14">
        <v>2006</v>
      </c>
      <c r="I289" s="14">
        <v>2007</v>
      </c>
      <c r="J289" s="14">
        <v>2008</v>
      </c>
      <c r="K289" s="14">
        <v>2009</v>
      </c>
      <c r="L289" s="14">
        <v>2010</v>
      </c>
      <c r="M289" s="14">
        <v>2011</v>
      </c>
      <c r="N289" s="14">
        <v>2012</v>
      </c>
      <c r="O289" s="14">
        <v>2013</v>
      </c>
      <c r="P289" s="14">
        <v>2014</v>
      </c>
      <c r="Q289" s="14">
        <v>2015</v>
      </c>
      <c r="R289" s="12"/>
    </row>
    <row r="290" spans="1:18" ht="12">
      <c r="A290" s="6" t="s">
        <v>13</v>
      </c>
      <c r="B290" s="3"/>
      <c r="C290" s="22"/>
      <c r="D290" s="10">
        <f>D107-C107</f>
        <v>2237</v>
      </c>
      <c r="E290" s="10">
        <f aca="true" t="shared" si="142" ref="E290:Q290">E107-D107</f>
        <v>2609</v>
      </c>
      <c r="F290" s="10">
        <f t="shared" si="142"/>
        <v>-3874</v>
      </c>
      <c r="G290" s="10">
        <f t="shared" si="142"/>
        <v>-1926</v>
      </c>
      <c r="H290" s="10">
        <f t="shared" si="142"/>
        <v>-2230</v>
      </c>
      <c r="I290" s="10">
        <f t="shared" si="142"/>
        <v>-4789</v>
      </c>
      <c r="J290" s="10">
        <f t="shared" si="142"/>
        <v>686</v>
      </c>
      <c r="K290" s="10">
        <f t="shared" si="142"/>
        <v>2713</v>
      </c>
      <c r="L290" s="10">
        <f t="shared" si="142"/>
        <v>-2600</v>
      </c>
      <c r="M290" s="10">
        <f t="shared" si="142"/>
        <v>-4124</v>
      </c>
      <c r="N290" s="10">
        <f t="shared" si="142"/>
        <v>3545</v>
      </c>
      <c r="O290" s="10">
        <f t="shared" si="142"/>
        <v>507</v>
      </c>
      <c r="P290" s="10">
        <f t="shared" si="142"/>
        <v>-6277</v>
      </c>
      <c r="Q290" s="10">
        <f t="shared" si="142"/>
        <v>-3710</v>
      </c>
      <c r="R290" s="40"/>
    </row>
    <row r="291" spans="1:18" ht="12">
      <c r="A291" s="6" t="s">
        <v>15</v>
      </c>
      <c r="B291" s="3"/>
      <c r="C291" s="35"/>
      <c r="D291" s="10">
        <f aca="true" t="shared" si="143" ref="D291:Q291">D108-C108</f>
        <v>1326</v>
      </c>
      <c r="E291" s="10">
        <f t="shared" si="143"/>
        <v>625</v>
      </c>
      <c r="F291" s="10">
        <f t="shared" si="143"/>
        <v>-408</v>
      </c>
      <c r="G291" s="10">
        <f t="shared" si="143"/>
        <v>-370</v>
      </c>
      <c r="H291" s="10">
        <f t="shared" si="143"/>
        <v>-455</v>
      </c>
      <c r="I291" s="10">
        <f t="shared" si="143"/>
        <v>-622</v>
      </c>
      <c r="J291" s="10">
        <f t="shared" si="143"/>
        <v>-527</v>
      </c>
      <c r="K291" s="10">
        <f t="shared" si="143"/>
        <v>262</v>
      </c>
      <c r="L291" s="10">
        <f t="shared" si="143"/>
        <v>-44</v>
      </c>
      <c r="M291" s="10">
        <f t="shared" si="143"/>
        <v>-589</v>
      </c>
      <c r="N291" s="10">
        <f t="shared" si="143"/>
        <v>-35</v>
      </c>
      <c r="O291" s="10">
        <f t="shared" si="143"/>
        <v>-486</v>
      </c>
      <c r="P291" s="10">
        <f t="shared" si="143"/>
        <v>-1975</v>
      </c>
      <c r="Q291" s="10">
        <f t="shared" si="143"/>
        <v>-1357</v>
      </c>
      <c r="R291" s="40"/>
    </row>
    <row r="292" spans="1:18" ht="12">
      <c r="A292" s="6" t="s">
        <v>14</v>
      </c>
      <c r="B292" s="3"/>
      <c r="C292" s="35"/>
      <c r="D292" s="10">
        <f aca="true" t="shared" si="144" ref="D292:Q292">D109-C109</f>
        <v>2143</v>
      </c>
      <c r="E292" s="10">
        <f t="shared" si="144"/>
        <v>2369</v>
      </c>
      <c r="F292" s="10">
        <f t="shared" si="144"/>
        <v>-314</v>
      </c>
      <c r="G292" s="10">
        <f t="shared" si="144"/>
        <v>-301</v>
      </c>
      <c r="H292" s="10">
        <f t="shared" si="144"/>
        <v>-155</v>
      </c>
      <c r="I292" s="10">
        <f t="shared" si="144"/>
        <v>-798</v>
      </c>
      <c r="J292" s="10">
        <f t="shared" si="144"/>
        <v>-1406</v>
      </c>
      <c r="K292" s="10">
        <f t="shared" si="144"/>
        <v>1138</v>
      </c>
      <c r="L292" s="10">
        <f t="shared" si="144"/>
        <v>-2807</v>
      </c>
      <c r="M292" s="10">
        <f t="shared" si="144"/>
        <v>-1899</v>
      </c>
      <c r="N292" s="10">
        <f t="shared" si="144"/>
        <v>2951</v>
      </c>
      <c r="O292" s="10">
        <f t="shared" si="144"/>
        <v>-1782</v>
      </c>
      <c r="P292" s="10">
        <f t="shared" si="144"/>
        <v>-8273</v>
      </c>
      <c r="Q292" s="10">
        <f t="shared" si="144"/>
        <v>-7296</v>
      </c>
      <c r="R292" s="40"/>
    </row>
    <row r="293" spans="1:18" ht="12">
      <c r="A293" s="29" t="s">
        <v>0</v>
      </c>
      <c r="B293" s="15"/>
      <c r="C293" s="29"/>
      <c r="D293" s="15">
        <f aca="true" t="shared" si="145" ref="D293:Q293">D110-C110</f>
        <v>5706</v>
      </c>
      <c r="E293" s="15">
        <f t="shared" si="145"/>
        <v>5603</v>
      </c>
      <c r="F293" s="15">
        <f t="shared" si="145"/>
        <v>-4596</v>
      </c>
      <c r="G293" s="15">
        <f t="shared" si="145"/>
        <v>-2597</v>
      </c>
      <c r="H293" s="15">
        <f t="shared" si="145"/>
        <v>-2840</v>
      </c>
      <c r="I293" s="15">
        <f t="shared" si="145"/>
        <v>-6209</v>
      </c>
      <c r="J293" s="15">
        <f t="shared" si="145"/>
        <v>-1247</v>
      </c>
      <c r="K293" s="15">
        <f t="shared" si="145"/>
        <v>4113</v>
      </c>
      <c r="L293" s="15">
        <f t="shared" si="145"/>
        <v>-5451</v>
      </c>
      <c r="M293" s="15">
        <f t="shared" si="145"/>
        <v>-6612</v>
      </c>
      <c r="N293" s="15">
        <f t="shared" si="145"/>
        <v>6461</v>
      </c>
      <c r="O293" s="15">
        <f t="shared" si="145"/>
        <v>-1761</v>
      </c>
      <c r="P293" s="15">
        <f t="shared" si="145"/>
        <v>-16525</v>
      </c>
      <c r="Q293" s="15">
        <f t="shared" si="145"/>
        <v>-12363</v>
      </c>
      <c r="R293" s="41"/>
    </row>
    <row r="295" spans="1:18" ht="12">
      <c r="A295" s="13" t="s">
        <v>1</v>
      </c>
      <c r="B295" s="20"/>
      <c r="C295" s="47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43"/>
    </row>
    <row r="296" spans="1:18" ht="12">
      <c r="A296" s="13"/>
      <c r="B296" s="20"/>
      <c r="C296" s="29">
        <v>2001</v>
      </c>
      <c r="D296" s="15">
        <v>2002</v>
      </c>
      <c r="E296" s="14">
        <v>2003</v>
      </c>
      <c r="F296" s="14">
        <v>2004</v>
      </c>
      <c r="G296" s="14">
        <v>2005</v>
      </c>
      <c r="H296" s="14">
        <v>2006</v>
      </c>
      <c r="I296" s="14">
        <v>2007</v>
      </c>
      <c r="J296" s="14">
        <v>2008</v>
      </c>
      <c r="K296" s="14">
        <v>2009</v>
      </c>
      <c r="L296" s="14">
        <v>2010</v>
      </c>
      <c r="M296" s="14">
        <v>2011</v>
      </c>
      <c r="N296" s="14">
        <v>2012</v>
      </c>
      <c r="O296" s="14">
        <v>2013</v>
      </c>
      <c r="P296" s="14">
        <v>2014</v>
      </c>
      <c r="Q296" s="14">
        <v>2015</v>
      </c>
      <c r="R296" s="12"/>
    </row>
    <row r="297" spans="1:18" ht="12">
      <c r="A297" s="6" t="s">
        <v>13</v>
      </c>
      <c r="B297" s="3"/>
      <c r="C297" s="22"/>
      <c r="D297" s="10">
        <f>D114-C114</f>
        <v>4202</v>
      </c>
      <c r="E297" s="10">
        <f aca="true" t="shared" si="146" ref="E297:Q297">E114-D114</f>
        <v>2859</v>
      </c>
      <c r="F297" s="10">
        <f t="shared" si="146"/>
        <v>-3137</v>
      </c>
      <c r="G297" s="10">
        <f t="shared" si="146"/>
        <v>-2201</v>
      </c>
      <c r="H297" s="10">
        <f t="shared" si="146"/>
        <v>-3246</v>
      </c>
      <c r="I297" s="10">
        <f t="shared" si="146"/>
        <v>-3648</v>
      </c>
      <c r="J297" s="10">
        <f t="shared" si="146"/>
        <v>-399</v>
      </c>
      <c r="K297" s="10">
        <f t="shared" si="146"/>
        <v>3338</v>
      </c>
      <c r="L297" s="10">
        <f t="shared" si="146"/>
        <v>-1838</v>
      </c>
      <c r="M297" s="10">
        <f t="shared" si="146"/>
        <v>-622</v>
      </c>
      <c r="N297" s="10">
        <f t="shared" si="146"/>
        <v>841</v>
      </c>
      <c r="O297" s="10">
        <f t="shared" si="146"/>
        <v>1231</v>
      </c>
      <c r="P297" s="10">
        <f t="shared" si="146"/>
        <v>-3038</v>
      </c>
      <c r="Q297" s="10">
        <f t="shared" si="146"/>
        <v>-2558</v>
      </c>
      <c r="R297" s="40"/>
    </row>
    <row r="298" spans="1:18" ht="12">
      <c r="A298" s="6" t="s">
        <v>15</v>
      </c>
      <c r="B298" s="3"/>
      <c r="C298" s="35"/>
      <c r="D298" s="10">
        <f aca="true" t="shared" si="147" ref="D298:Q298">D115-C115</f>
        <v>1230</v>
      </c>
      <c r="E298" s="10">
        <f t="shared" si="147"/>
        <v>568</v>
      </c>
      <c r="F298" s="10">
        <f t="shared" si="147"/>
        <v>-555</v>
      </c>
      <c r="G298" s="10">
        <f t="shared" si="147"/>
        <v>-380</v>
      </c>
      <c r="H298" s="10">
        <f t="shared" si="147"/>
        <v>-407</v>
      </c>
      <c r="I298" s="10">
        <f t="shared" si="147"/>
        <v>-701</v>
      </c>
      <c r="J298" s="10">
        <f t="shared" si="147"/>
        <v>-282</v>
      </c>
      <c r="K298" s="10">
        <f t="shared" si="147"/>
        <v>151</v>
      </c>
      <c r="L298" s="10">
        <f t="shared" si="147"/>
        <v>-78</v>
      </c>
      <c r="M298" s="10">
        <f t="shared" si="147"/>
        <v>-457</v>
      </c>
      <c r="N298" s="10">
        <f t="shared" si="147"/>
        <v>-161</v>
      </c>
      <c r="O298" s="10">
        <f t="shared" si="147"/>
        <v>-448</v>
      </c>
      <c r="P298" s="10">
        <f t="shared" si="147"/>
        <v>-1717</v>
      </c>
      <c r="Q298" s="10">
        <f t="shared" si="147"/>
        <v>-1167</v>
      </c>
      <c r="R298" s="40"/>
    </row>
    <row r="299" spans="1:18" ht="12">
      <c r="A299" s="6" t="s">
        <v>14</v>
      </c>
      <c r="B299" s="3"/>
      <c r="C299" s="35"/>
      <c r="D299" s="10">
        <f aca="true" t="shared" si="148" ref="D299:Q299">D116-C116</f>
        <v>2501</v>
      </c>
      <c r="E299" s="10">
        <f t="shared" si="148"/>
        <v>2953</v>
      </c>
      <c r="F299" s="10">
        <f t="shared" si="148"/>
        <v>-1543</v>
      </c>
      <c r="G299" s="10">
        <f t="shared" si="148"/>
        <v>-1475</v>
      </c>
      <c r="H299" s="10">
        <f t="shared" si="148"/>
        <v>-625</v>
      </c>
      <c r="I299" s="10">
        <f t="shared" si="148"/>
        <v>-1740</v>
      </c>
      <c r="J299" s="10">
        <f t="shared" si="148"/>
        <v>-1639</v>
      </c>
      <c r="K299" s="10">
        <f t="shared" si="148"/>
        <v>1423</v>
      </c>
      <c r="L299" s="10">
        <f t="shared" si="148"/>
        <v>-2710</v>
      </c>
      <c r="M299" s="10">
        <f t="shared" si="148"/>
        <v>-111</v>
      </c>
      <c r="N299" s="10">
        <f t="shared" si="148"/>
        <v>1418</v>
      </c>
      <c r="O299" s="10">
        <f t="shared" si="148"/>
        <v>-669</v>
      </c>
      <c r="P299" s="10">
        <f t="shared" si="148"/>
        <v>-5872</v>
      </c>
      <c r="Q299" s="10">
        <f t="shared" si="148"/>
        <v>-5636</v>
      </c>
      <c r="R299" s="40"/>
    </row>
    <row r="300" spans="1:18" ht="12">
      <c r="A300" s="29" t="s">
        <v>0</v>
      </c>
      <c r="B300" s="15"/>
      <c r="C300" s="29"/>
      <c r="D300" s="15">
        <f aca="true" t="shared" si="149" ref="D300:Q300">D117-C117</f>
        <v>7933</v>
      </c>
      <c r="E300" s="15">
        <f t="shared" si="149"/>
        <v>6380</v>
      </c>
      <c r="F300" s="15">
        <f t="shared" si="149"/>
        <v>-5235</v>
      </c>
      <c r="G300" s="15">
        <f t="shared" si="149"/>
        <v>-4056</v>
      </c>
      <c r="H300" s="15">
        <f t="shared" si="149"/>
        <v>-4278</v>
      </c>
      <c r="I300" s="15">
        <f t="shared" si="149"/>
        <v>-6089</v>
      </c>
      <c r="J300" s="15">
        <f t="shared" si="149"/>
        <v>-2320</v>
      </c>
      <c r="K300" s="15">
        <f t="shared" si="149"/>
        <v>4912</v>
      </c>
      <c r="L300" s="15">
        <f t="shared" si="149"/>
        <v>-4626</v>
      </c>
      <c r="M300" s="15">
        <f t="shared" si="149"/>
        <v>-1190</v>
      </c>
      <c r="N300" s="15">
        <f t="shared" si="149"/>
        <v>2098</v>
      </c>
      <c r="O300" s="15">
        <f t="shared" si="149"/>
        <v>114</v>
      </c>
      <c r="P300" s="15">
        <f t="shared" si="149"/>
        <v>-10627</v>
      </c>
      <c r="Q300" s="15">
        <f t="shared" si="149"/>
        <v>-9361</v>
      </c>
      <c r="R300" s="41"/>
    </row>
    <row r="302" ht="12">
      <c r="A302" s="7" t="s">
        <v>58</v>
      </c>
    </row>
    <row r="303" spans="1:18" ht="12">
      <c r="A303" s="13" t="s">
        <v>38</v>
      </c>
      <c r="B303" s="20"/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43"/>
    </row>
    <row r="304" spans="1:18" ht="12">
      <c r="A304" s="13"/>
      <c r="B304" s="20"/>
      <c r="C304" s="29">
        <v>2001</v>
      </c>
      <c r="D304" s="15">
        <v>2002</v>
      </c>
      <c r="E304" s="14">
        <v>2003</v>
      </c>
      <c r="F304" s="14">
        <v>2004</v>
      </c>
      <c r="G304" s="14">
        <v>2005</v>
      </c>
      <c r="H304" s="14">
        <v>2006</v>
      </c>
      <c r="I304" s="14">
        <v>2007</v>
      </c>
      <c r="J304" s="14">
        <v>2008</v>
      </c>
      <c r="K304" s="14">
        <v>2009</v>
      </c>
      <c r="L304" s="14">
        <v>2010</v>
      </c>
      <c r="M304" s="14">
        <v>2011</v>
      </c>
      <c r="N304" s="14">
        <v>2012</v>
      </c>
      <c r="O304" s="14">
        <v>2013</v>
      </c>
      <c r="P304" s="14">
        <v>2014</v>
      </c>
      <c r="Q304" s="14">
        <v>2015</v>
      </c>
      <c r="R304" s="12"/>
    </row>
    <row r="305" spans="1:18" ht="12">
      <c r="A305" s="6" t="s">
        <v>13</v>
      </c>
      <c r="B305" s="3"/>
      <c r="C305" s="22"/>
      <c r="D305" s="10"/>
      <c r="E305" s="10"/>
      <c r="F305" s="10"/>
      <c r="G305" s="10"/>
      <c r="H305" s="10">
        <v>0</v>
      </c>
      <c r="I305" s="10">
        <f>I276</f>
        <v>-4107</v>
      </c>
      <c r="J305" s="10">
        <f>I305+J276</f>
        <v>-5071</v>
      </c>
      <c r="K305" s="10">
        <f aca="true" t="shared" si="150" ref="K305:Q305">J305+K276</f>
        <v>-1532</v>
      </c>
      <c r="L305" s="10">
        <f t="shared" si="150"/>
        <v>-3729</v>
      </c>
      <c r="M305" s="10">
        <f t="shared" si="150"/>
        <v>-4317</v>
      </c>
      <c r="N305" s="10">
        <f t="shared" si="150"/>
        <v>-3289</v>
      </c>
      <c r="O305" s="10">
        <f t="shared" si="150"/>
        <v>-2019</v>
      </c>
      <c r="P305" s="10">
        <f t="shared" si="150"/>
        <v>-5587</v>
      </c>
      <c r="Q305" s="10">
        <f t="shared" si="150"/>
        <v>-8809</v>
      </c>
      <c r="R305" s="40"/>
    </row>
    <row r="306" spans="1:18" ht="12">
      <c r="A306" s="6" t="s">
        <v>15</v>
      </c>
      <c r="B306" s="3"/>
      <c r="C306" s="35"/>
      <c r="D306" s="10"/>
      <c r="E306" s="10"/>
      <c r="F306" s="10"/>
      <c r="G306" s="10"/>
      <c r="H306" s="10">
        <v>0</v>
      </c>
      <c r="I306" s="10">
        <f>I277</f>
        <v>-645</v>
      </c>
      <c r="J306" s="10">
        <f>I306+J277</f>
        <v>-1080</v>
      </c>
      <c r="K306" s="10">
        <f aca="true" t="shared" si="151" ref="K306:Q306">J306+K277</f>
        <v>-941</v>
      </c>
      <c r="L306" s="10">
        <f t="shared" si="151"/>
        <v>-1018</v>
      </c>
      <c r="M306" s="10">
        <f t="shared" si="151"/>
        <v>-1485</v>
      </c>
      <c r="N306" s="10">
        <f t="shared" si="151"/>
        <v>-1599</v>
      </c>
      <c r="O306" s="10">
        <f t="shared" si="151"/>
        <v>-1991</v>
      </c>
      <c r="P306" s="10">
        <f t="shared" si="151"/>
        <v>-3808</v>
      </c>
      <c r="Q306" s="10">
        <f t="shared" si="151"/>
        <v>-5157</v>
      </c>
      <c r="R306" s="40"/>
    </row>
    <row r="307" spans="1:18" ht="12">
      <c r="A307" s="6" t="s">
        <v>14</v>
      </c>
      <c r="B307" s="3"/>
      <c r="C307" s="35"/>
      <c r="D307" s="10"/>
      <c r="E307" s="10"/>
      <c r="F307" s="10"/>
      <c r="G307" s="10"/>
      <c r="H307" s="10">
        <v>0</v>
      </c>
      <c r="I307" s="10">
        <f>I278</f>
        <v>-1690</v>
      </c>
      <c r="J307" s="10">
        <f aca="true" t="shared" si="152" ref="J307:Q307">I307+J278</f>
        <v>-3477</v>
      </c>
      <c r="K307" s="10">
        <f t="shared" si="152"/>
        <v>-1866</v>
      </c>
      <c r="L307" s="10">
        <f t="shared" si="152"/>
        <v>-5201</v>
      </c>
      <c r="M307" s="10">
        <f t="shared" si="152"/>
        <v>-5088</v>
      </c>
      <c r="N307" s="10">
        <f t="shared" si="152"/>
        <v>-3468</v>
      </c>
      <c r="O307" s="10">
        <f t="shared" si="152"/>
        <v>-4365</v>
      </c>
      <c r="P307" s="10">
        <f t="shared" si="152"/>
        <v>-10887</v>
      </c>
      <c r="Q307" s="10">
        <f t="shared" si="152"/>
        <v>-17536</v>
      </c>
      <c r="R307" s="40"/>
    </row>
    <row r="308" spans="1:18" ht="12">
      <c r="A308" s="29" t="s">
        <v>0</v>
      </c>
      <c r="B308" s="15"/>
      <c r="C308" s="29"/>
      <c r="D308" s="15"/>
      <c r="E308" s="15"/>
      <c r="F308" s="15"/>
      <c r="G308" s="15"/>
      <c r="H308" s="15">
        <v>0</v>
      </c>
      <c r="I308" s="15">
        <f>I279</f>
        <v>-6442</v>
      </c>
      <c r="J308" s="15">
        <f aca="true" t="shared" si="153" ref="J308:Q308">I308+J279</f>
        <v>-9628</v>
      </c>
      <c r="K308" s="15">
        <f t="shared" si="153"/>
        <v>-4339</v>
      </c>
      <c r="L308" s="15">
        <f t="shared" si="153"/>
        <v>-9948</v>
      </c>
      <c r="M308" s="15">
        <f t="shared" si="153"/>
        <v>-10890</v>
      </c>
      <c r="N308" s="15">
        <f t="shared" si="153"/>
        <v>-8356</v>
      </c>
      <c r="O308" s="15">
        <f t="shared" si="153"/>
        <v>-8375</v>
      </c>
      <c r="P308" s="15">
        <f t="shared" si="153"/>
        <v>-20282</v>
      </c>
      <c r="Q308" s="15">
        <f t="shared" si="153"/>
        <v>-31502</v>
      </c>
      <c r="R308" s="41"/>
    </row>
    <row r="309" spans="1:18" ht="12">
      <c r="A309" s="13"/>
      <c r="B309" s="20"/>
      <c r="C309" s="1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42"/>
    </row>
    <row r="310" spans="1:18" ht="12">
      <c r="A310" s="13" t="s">
        <v>40</v>
      </c>
      <c r="B310" s="20"/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43"/>
    </row>
    <row r="311" spans="1:18" ht="12">
      <c r="A311" s="13"/>
      <c r="B311" s="20"/>
      <c r="C311" s="29">
        <v>2001</v>
      </c>
      <c r="D311" s="15">
        <v>2002</v>
      </c>
      <c r="E311" s="14">
        <v>2003</v>
      </c>
      <c r="F311" s="14">
        <v>2004</v>
      </c>
      <c r="G311" s="14">
        <v>2005</v>
      </c>
      <c r="H311" s="14">
        <v>2006</v>
      </c>
      <c r="I311" s="14">
        <v>2007</v>
      </c>
      <c r="J311" s="14">
        <v>2008</v>
      </c>
      <c r="K311" s="14">
        <v>2009</v>
      </c>
      <c r="L311" s="14">
        <v>2010</v>
      </c>
      <c r="M311" s="14">
        <v>2011</v>
      </c>
      <c r="N311" s="14">
        <v>2012</v>
      </c>
      <c r="O311" s="14">
        <v>2013</v>
      </c>
      <c r="P311" s="14">
        <v>2014</v>
      </c>
      <c r="Q311" s="14">
        <v>2015</v>
      </c>
      <c r="R311" s="12"/>
    </row>
    <row r="312" spans="1:18" ht="12">
      <c r="A312" s="6" t="s">
        <v>13</v>
      </c>
      <c r="B312" s="3"/>
      <c r="C312" s="22"/>
      <c r="D312" s="10"/>
      <c r="E312" s="10"/>
      <c r="F312" s="10"/>
      <c r="G312" s="10"/>
      <c r="H312" s="10">
        <v>0</v>
      </c>
      <c r="I312" s="10">
        <f>I283</f>
        <v>-682</v>
      </c>
      <c r="J312" s="10">
        <f>I312+J283</f>
        <v>968</v>
      </c>
      <c r="K312" s="10">
        <f aca="true" t="shared" si="154" ref="K312:Q312">J312+K283</f>
        <v>142</v>
      </c>
      <c r="L312" s="10">
        <f t="shared" si="154"/>
        <v>-261</v>
      </c>
      <c r="M312" s="10">
        <f t="shared" si="154"/>
        <v>-3797</v>
      </c>
      <c r="N312" s="10">
        <f t="shared" si="154"/>
        <v>-1280</v>
      </c>
      <c r="O312" s="10">
        <f t="shared" si="154"/>
        <v>-2043</v>
      </c>
      <c r="P312" s="10">
        <f t="shared" si="154"/>
        <v>-4752</v>
      </c>
      <c r="Q312" s="10">
        <f t="shared" si="154"/>
        <v>-5240</v>
      </c>
      <c r="R312" s="40"/>
    </row>
    <row r="313" spans="1:18" ht="12">
      <c r="A313" s="6" t="s">
        <v>15</v>
      </c>
      <c r="B313" s="3"/>
      <c r="C313" s="35"/>
      <c r="D313" s="10"/>
      <c r="E313" s="10"/>
      <c r="F313" s="10"/>
      <c r="G313" s="10"/>
      <c r="H313" s="10">
        <v>0</v>
      </c>
      <c r="I313" s="10">
        <f>I284</f>
        <v>23</v>
      </c>
      <c r="J313" s="10">
        <f aca="true" t="shared" si="155" ref="J313:Q313">I313+J284</f>
        <v>-69</v>
      </c>
      <c r="K313" s="10">
        <f t="shared" si="155"/>
        <v>54</v>
      </c>
      <c r="L313" s="10">
        <f t="shared" si="155"/>
        <v>87</v>
      </c>
      <c r="M313" s="10">
        <f t="shared" si="155"/>
        <v>-35</v>
      </c>
      <c r="N313" s="10">
        <f t="shared" si="155"/>
        <v>44</v>
      </c>
      <c r="O313" s="10">
        <f t="shared" si="155"/>
        <v>-50</v>
      </c>
      <c r="P313" s="10">
        <f t="shared" si="155"/>
        <v>-208</v>
      </c>
      <c r="Q313" s="10">
        <f t="shared" si="155"/>
        <v>-216</v>
      </c>
      <c r="R313" s="40"/>
    </row>
    <row r="314" spans="1:18" ht="12">
      <c r="A314" s="6" t="s">
        <v>14</v>
      </c>
      <c r="B314" s="3"/>
      <c r="C314" s="35"/>
      <c r="D314" s="10"/>
      <c r="E314" s="10"/>
      <c r="F314" s="10"/>
      <c r="G314" s="10"/>
      <c r="H314" s="10">
        <v>0</v>
      </c>
      <c r="I314" s="10">
        <f>I285</f>
        <v>892</v>
      </c>
      <c r="J314" s="10">
        <f aca="true" t="shared" si="156" ref="J314:Q314">I314+J285</f>
        <v>1273</v>
      </c>
      <c r="K314" s="10">
        <f t="shared" si="156"/>
        <v>800</v>
      </c>
      <c r="L314" s="10">
        <f t="shared" si="156"/>
        <v>1328</v>
      </c>
      <c r="M314" s="10">
        <f t="shared" si="156"/>
        <v>-684</v>
      </c>
      <c r="N314" s="10">
        <f t="shared" si="156"/>
        <v>647</v>
      </c>
      <c r="O314" s="10">
        <f t="shared" si="156"/>
        <v>-238</v>
      </c>
      <c r="P314" s="10">
        <f t="shared" si="156"/>
        <v>-1989</v>
      </c>
      <c r="Q314" s="10">
        <f t="shared" si="156"/>
        <v>-2636</v>
      </c>
      <c r="R314" s="40"/>
    </row>
    <row r="315" spans="1:18" ht="12">
      <c r="A315" s="29" t="s">
        <v>0</v>
      </c>
      <c r="B315" s="15"/>
      <c r="C315" s="29"/>
      <c r="D315" s="15"/>
      <c r="E315" s="15"/>
      <c r="F315" s="15"/>
      <c r="G315" s="15"/>
      <c r="H315" s="15">
        <v>0</v>
      </c>
      <c r="I315" s="15">
        <f>I286</f>
        <v>233</v>
      </c>
      <c r="J315" s="15">
        <f aca="true" t="shared" si="157" ref="J315:Q315">I315+J286</f>
        <v>2172</v>
      </c>
      <c r="K315" s="15">
        <f t="shared" si="157"/>
        <v>996</v>
      </c>
      <c r="L315" s="15">
        <f t="shared" si="157"/>
        <v>1154</v>
      </c>
      <c r="M315" s="15">
        <f t="shared" si="157"/>
        <v>-4516</v>
      </c>
      <c r="N315" s="15">
        <f t="shared" si="157"/>
        <v>-589</v>
      </c>
      <c r="O315" s="15">
        <f t="shared" si="157"/>
        <v>-2331</v>
      </c>
      <c r="P315" s="15">
        <f t="shared" si="157"/>
        <v>-6949</v>
      </c>
      <c r="Q315" s="15">
        <f t="shared" si="157"/>
        <v>-8092</v>
      </c>
      <c r="R315" s="41"/>
    </row>
    <row r="316" spans="1:18" ht="12">
      <c r="A316" s="13"/>
      <c r="B316" s="20"/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42"/>
    </row>
    <row r="317" spans="1:18" ht="12">
      <c r="A317" s="13" t="s">
        <v>29</v>
      </c>
      <c r="B317" s="20"/>
      <c r="C317" s="47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43"/>
    </row>
    <row r="318" spans="1:18" ht="12">
      <c r="A318" s="13"/>
      <c r="B318" s="20"/>
      <c r="C318" s="29">
        <v>2001</v>
      </c>
      <c r="D318" s="15">
        <v>2002</v>
      </c>
      <c r="E318" s="14">
        <v>2003</v>
      </c>
      <c r="F318" s="14">
        <v>2004</v>
      </c>
      <c r="G318" s="14">
        <v>2005</v>
      </c>
      <c r="H318" s="14">
        <v>2006</v>
      </c>
      <c r="I318" s="14">
        <v>2007</v>
      </c>
      <c r="J318" s="14">
        <v>2008</v>
      </c>
      <c r="K318" s="14">
        <v>2009</v>
      </c>
      <c r="L318" s="14">
        <v>2010</v>
      </c>
      <c r="M318" s="14">
        <v>2011</v>
      </c>
      <c r="N318" s="14">
        <v>2012</v>
      </c>
      <c r="O318" s="14">
        <v>2013</v>
      </c>
      <c r="P318" s="14">
        <v>2014</v>
      </c>
      <c r="Q318" s="14">
        <v>2015</v>
      </c>
      <c r="R318" s="12"/>
    </row>
    <row r="319" spans="1:18" ht="12">
      <c r="A319" s="6" t="s">
        <v>13</v>
      </c>
      <c r="B319" s="3"/>
      <c r="C319" s="22"/>
      <c r="D319" s="10"/>
      <c r="E319" s="10"/>
      <c r="F319" s="10"/>
      <c r="G319" s="10"/>
      <c r="H319" s="10">
        <v>0</v>
      </c>
      <c r="I319" s="10">
        <f>I290</f>
        <v>-4789</v>
      </c>
      <c r="J319" s="10">
        <f>I319+J290</f>
        <v>-4103</v>
      </c>
      <c r="K319" s="10">
        <f aca="true" t="shared" si="158" ref="K319:Q319">J319+K290</f>
        <v>-1390</v>
      </c>
      <c r="L319" s="10">
        <f t="shared" si="158"/>
        <v>-3990</v>
      </c>
      <c r="M319" s="10">
        <f t="shared" si="158"/>
        <v>-8114</v>
      </c>
      <c r="N319" s="10">
        <f t="shared" si="158"/>
        <v>-4569</v>
      </c>
      <c r="O319" s="10">
        <f t="shared" si="158"/>
        <v>-4062</v>
      </c>
      <c r="P319" s="10">
        <f t="shared" si="158"/>
        <v>-10339</v>
      </c>
      <c r="Q319" s="10">
        <f t="shared" si="158"/>
        <v>-14049</v>
      </c>
      <c r="R319" s="40"/>
    </row>
    <row r="320" spans="1:18" ht="12">
      <c r="A320" s="6" t="s">
        <v>15</v>
      </c>
      <c r="B320" s="3"/>
      <c r="C320" s="35"/>
      <c r="D320" s="10"/>
      <c r="E320" s="10"/>
      <c r="F320" s="10"/>
      <c r="G320" s="10"/>
      <c r="H320" s="10">
        <v>0</v>
      </c>
      <c r="I320" s="10">
        <f>I291</f>
        <v>-622</v>
      </c>
      <c r="J320" s="10">
        <f aca="true" t="shared" si="159" ref="J320:Q320">I320+J291</f>
        <v>-1149</v>
      </c>
      <c r="K320" s="10">
        <f t="shared" si="159"/>
        <v>-887</v>
      </c>
      <c r="L320" s="10">
        <f t="shared" si="159"/>
        <v>-931</v>
      </c>
      <c r="M320" s="10">
        <f t="shared" si="159"/>
        <v>-1520</v>
      </c>
      <c r="N320" s="10">
        <f t="shared" si="159"/>
        <v>-1555</v>
      </c>
      <c r="O320" s="10">
        <f t="shared" si="159"/>
        <v>-2041</v>
      </c>
      <c r="P320" s="10">
        <f t="shared" si="159"/>
        <v>-4016</v>
      </c>
      <c r="Q320" s="10">
        <f t="shared" si="159"/>
        <v>-5373</v>
      </c>
      <c r="R320" s="40"/>
    </row>
    <row r="321" spans="1:18" ht="12">
      <c r="A321" s="6" t="s">
        <v>14</v>
      </c>
      <c r="B321" s="3"/>
      <c r="C321" s="35"/>
      <c r="D321" s="10"/>
      <c r="E321" s="10"/>
      <c r="F321" s="10"/>
      <c r="G321" s="10"/>
      <c r="H321" s="10">
        <v>0</v>
      </c>
      <c r="I321" s="10">
        <f>I292</f>
        <v>-798</v>
      </c>
      <c r="J321" s="10">
        <f aca="true" t="shared" si="160" ref="J321:Q321">I321+J292</f>
        <v>-2204</v>
      </c>
      <c r="K321" s="10">
        <f t="shared" si="160"/>
        <v>-1066</v>
      </c>
      <c r="L321" s="10">
        <f t="shared" si="160"/>
        <v>-3873</v>
      </c>
      <c r="M321" s="10">
        <f t="shared" si="160"/>
        <v>-5772</v>
      </c>
      <c r="N321" s="10">
        <f t="shared" si="160"/>
        <v>-2821</v>
      </c>
      <c r="O321" s="10">
        <f t="shared" si="160"/>
        <v>-4603</v>
      </c>
      <c r="P321" s="10">
        <f t="shared" si="160"/>
        <v>-12876</v>
      </c>
      <c r="Q321" s="10">
        <f t="shared" si="160"/>
        <v>-20172</v>
      </c>
      <c r="R321" s="40"/>
    </row>
    <row r="322" spans="1:18" ht="12">
      <c r="A322" s="29" t="s">
        <v>0</v>
      </c>
      <c r="B322" s="15"/>
      <c r="C322" s="29"/>
      <c r="D322" s="15"/>
      <c r="E322" s="15"/>
      <c r="F322" s="15"/>
      <c r="G322" s="15"/>
      <c r="H322" s="15">
        <v>0</v>
      </c>
      <c r="I322" s="15">
        <f>I293</f>
        <v>-6209</v>
      </c>
      <c r="J322" s="15">
        <f aca="true" t="shared" si="161" ref="J322:Q322">I322+J293</f>
        <v>-7456</v>
      </c>
      <c r="K322" s="15">
        <f t="shared" si="161"/>
        <v>-3343</v>
      </c>
      <c r="L322" s="15">
        <f t="shared" si="161"/>
        <v>-8794</v>
      </c>
      <c r="M322" s="15">
        <f t="shared" si="161"/>
        <v>-15406</v>
      </c>
      <c r="N322" s="15">
        <f t="shared" si="161"/>
        <v>-8945</v>
      </c>
      <c r="O322" s="15">
        <f t="shared" si="161"/>
        <v>-10706</v>
      </c>
      <c r="P322" s="15">
        <f t="shared" si="161"/>
        <v>-27231</v>
      </c>
      <c r="Q322" s="15">
        <f t="shared" si="161"/>
        <v>-39594</v>
      </c>
      <c r="R322" s="41"/>
    </row>
    <row r="324" spans="1:18" ht="12">
      <c r="A324" s="13" t="s">
        <v>1</v>
      </c>
      <c r="B324" s="20"/>
      <c r="C324" s="47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43"/>
    </row>
    <row r="325" spans="1:18" ht="12">
      <c r="A325" s="13"/>
      <c r="B325" s="20"/>
      <c r="C325" s="29">
        <v>2001</v>
      </c>
      <c r="D325" s="15">
        <v>2002</v>
      </c>
      <c r="E325" s="14">
        <v>2003</v>
      </c>
      <c r="F325" s="14">
        <v>2004</v>
      </c>
      <c r="G325" s="14">
        <v>2005</v>
      </c>
      <c r="H325" s="14">
        <v>2006</v>
      </c>
      <c r="I325" s="14">
        <v>2007</v>
      </c>
      <c r="J325" s="14">
        <v>2008</v>
      </c>
      <c r="K325" s="14">
        <v>2009</v>
      </c>
      <c r="L325" s="14">
        <v>2010</v>
      </c>
      <c r="M325" s="14">
        <v>2011</v>
      </c>
      <c r="N325" s="14">
        <v>2012</v>
      </c>
      <c r="O325" s="14">
        <v>2013</v>
      </c>
      <c r="P325" s="14">
        <v>2014</v>
      </c>
      <c r="Q325" s="14">
        <v>2015</v>
      </c>
      <c r="R325" s="12"/>
    </row>
    <row r="326" spans="1:18" ht="12">
      <c r="A326" s="6" t="s">
        <v>13</v>
      </c>
      <c r="B326" s="3"/>
      <c r="C326" s="22"/>
      <c r="D326" s="10"/>
      <c r="E326" s="10"/>
      <c r="F326" s="10"/>
      <c r="G326" s="10"/>
      <c r="H326" s="10">
        <v>0</v>
      </c>
      <c r="I326" s="10">
        <f>I297</f>
        <v>-3648</v>
      </c>
      <c r="J326" s="10">
        <f aca="true" t="shared" si="162" ref="J326:Q327">I326+J297</f>
        <v>-4047</v>
      </c>
      <c r="K326" s="10">
        <f t="shared" si="162"/>
        <v>-709</v>
      </c>
      <c r="L326" s="10">
        <f t="shared" si="162"/>
        <v>-2547</v>
      </c>
      <c r="M326" s="10">
        <f t="shared" si="162"/>
        <v>-3169</v>
      </c>
      <c r="N326" s="10">
        <f t="shared" si="162"/>
        <v>-2328</v>
      </c>
      <c r="O326" s="10">
        <f t="shared" si="162"/>
        <v>-1097</v>
      </c>
      <c r="P326" s="10">
        <f t="shared" si="162"/>
        <v>-4135</v>
      </c>
      <c r="Q326" s="10">
        <f t="shared" si="162"/>
        <v>-6693</v>
      </c>
      <c r="R326" s="40"/>
    </row>
    <row r="327" spans="1:18" ht="12">
      <c r="A327" s="6" t="s">
        <v>15</v>
      </c>
      <c r="B327" s="3"/>
      <c r="C327" s="35"/>
      <c r="D327" s="10"/>
      <c r="E327" s="10"/>
      <c r="F327" s="10"/>
      <c r="G327" s="10"/>
      <c r="H327" s="10">
        <v>0</v>
      </c>
      <c r="I327" s="10">
        <f>I298</f>
        <v>-701</v>
      </c>
      <c r="J327" s="10">
        <f t="shared" si="162"/>
        <v>-983</v>
      </c>
      <c r="K327" s="10">
        <f t="shared" si="162"/>
        <v>-832</v>
      </c>
      <c r="L327" s="10">
        <f t="shared" si="162"/>
        <v>-910</v>
      </c>
      <c r="M327" s="10">
        <f t="shared" si="162"/>
        <v>-1367</v>
      </c>
      <c r="N327" s="10">
        <f t="shared" si="162"/>
        <v>-1528</v>
      </c>
      <c r="O327" s="10">
        <f t="shared" si="162"/>
        <v>-1976</v>
      </c>
      <c r="P327" s="10">
        <f t="shared" si="162"/>
        <v>-3693</v>
      </c>
      <c r="Q327" s="10">
        <f t="shared" si="162"/>
        <v>-4860</v>
      </c>
      <c r="R327" s="40"/>
    </row>
    <row r="328" spans="1:18" ht="12">
      <c r="A328" s="6" t="s">
        <v>14</v>
      </c>
      <c r="B328" s="3"/>
      <c r="C328" s="35"/>
      <c r="D328" s="10"/>
      <c r="E328" s="10"/>
      <c r="F328" s="10"/>
      <c r="G328" s="10"/>
      <c r="H328" s="10">
        <v>0</v>
      </c>
      <c r="I328" s="10">
        <f>I299</f>
        <v>-1740</v>
      </c>
      <c r="J328" s="10">
        <f aca="true" t="shared" si="163" ref="J328:Q328">I328+J299</f>
        <v>-3379</v>
      </c>
      <c r="K328" s="10">
        <f t="shared" si="163"/>
        <v>-1956</v>
      </c>
      <c r="L328" s="10">
        <f t="shared" si="163"/>
        <v>-4666</v>
      </c>
      <c r="M328" s="10">
        <f t="shared" si="163"/>
        <v>-4777</v>
      </c>
      <c r="N328" s="10">
        <f t="shared" si="163"/>
        <v>-3359</v>
      </c>
      <c r="O328" s="10">
        <f t="shared" si="163"/>
        <v>-4028</v>
      </c>
      <c r="P328" s="10">
        <f t="shared" si="163"/>
        <v>-9900</v>
      </c>
      <c r="Q328" s="10">
        <f t="shared" si="163"/>
        <v>-15536</v>
      </c>
      <c r="R328" s="40"/>
    </row>
    <row r="329" spans="1:18" ht="12">
      <c r="A329" s="29" t="s">
        <v>0</v>
      </c>
      <c r="B329" s="15"/>
      <c r="C329" s="29"/>
      <c r="D329" s="15"/>
      <c r="E329" s="15"/>
      <c r="F329" s="15"/>
      <c r="G329" s="15"/>
      <c r="H329" s="15">
        <v>0</v>
      </c>
      <c r="I329" s="15">
        <f>I300</f>
        <v>-6089</v>
      </c>
      <c r="J329" s="15">
        <f aca="true" t="shared" si="164" ref="J329:Q329">I329+J300</f>
        <v>-8409</v>
      </c>
      <c r="K329" s="15">
        <f t="shared" si="164"/>
        <v>-3497</v>
      </c>
      <c r="L329" s="15">
        <f t="shared" si="164"/>
        <v>-8123</v>
      </c>
      <c r="M329" s="15">
        <f t="shared" si="164"/>
        <v>-9313</v>
      </c>
      <c r="N329" s="15">
        <f t="shared" si="164"/>
        <v>-7215</v>
      </c>
      <c r="O329" s="15">
        <f t="shared" si="164"/>
        <v>-7101</v>
      </c>
      <c r="P329" s="15">
        <f t="shared" si="164"/>
        <v>-17728</v>
      </c>
      <c r="Q329" s="15">
        <f t="shared" si="164"/>
        <v>-27089</v>
      </c>
      <c r="R329" s="41"/>
    </row>
    <row r="331" ht="12">
      <c r="A331" s="7" t="s">
        <v>59</v>
      </c>
    </row>
    <row r="332" spans="1:18" ht="12">
      <c r="A332" s="13" t="s">
        <v>38</v>
      </c>
      <c r="B332" s="20"/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43"/>
    </row>
    <row r="333" spans="1:18" ht="12">
      <c r="A333" s="13"/>
      <c r="B333" s="20"/>
      <c r="C333" s="29">
        <v>2001</v>
      </c>
      <c r="D333" s="15">
        <v>2002</v>
      </c>
      <c r="E333" s="14">
        <v>2003</v>
      </c>
      <c r="F333" s="14">
        <v>2004</v>
      </c>
      <c r="G333" s="14">
        <v>2005</v>
      </c>
      <c r="H333" s="14">
        <v>2006</v>
      </c>
      <c r="I333" s="14">
        <v>2007</v>
      </c>
      <c r="J333" s="14">
        <v>2008</v>
      </c>
      <c r="K333" s="14">
        <v>2009</v>
      </c>
      <c r="L333" s="14">
        <v>2010</v>
      </c>
      <c r="M333" s="14">
        <v>2011</v>
      </c>
      <c r="N333" s="14">
        <v>2012</v>
      </c>
      <c r="O333" s="14">
        <v>2013</v>
      </c>
      <c r="P333" s="14">
        <v>2014</v>
      </c>
      <c r="Q333" s="14">
        <v>2015</v>
      </c>
      <c r="R333" s="12"/>
    </row>
    <row r="334" spans="1:18" ht="12">
      <c r="A334" s="6" t="s">
        <v>13</v>
      </c>
      <c r="B334" s="3"/>
      <c r="C334" s="2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>
        <v>0</v>
      </c>
      <c r="O334" s="10">
        <f>O276</f>
        <v>1270</v>
      </c>
      <c r="P334" s="10">
        <f aca="true" t="shared" si="165" ref="P334:Q337">O334+P276</f>
        <v>-2298</v>
      </c>
      <c r="Q334" s="10">
        <f t="shared" si="165"/>
        <v>-5520</v>
      </c>
      <c r="R334" s="40"/>
    </row>
    <row r="335" spans="1:18" ht="12">
      <c r="A335" s="6" t="s">
        <v>15</v>
      </c>
      <c r="B335" s="3"/>
      <c r="C335" s="35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>
        <v>0</v>
      </c>
      <c r="O335" s="10">
        <f>O277</f>
        <v>-392</v>
      </c>
      <c r="P335" s="10">
        <f t="shared" si="165"/>
        <v>-2209</v>
      </c>
      <c r="Q335" s="10">
        <f t="shared" si="165"/>
        <v>-3558</v>
      </c>
      <c r="R335" s="40"/>
    </row>
    <row r="336" spans="1:18" ht="12">
      <c r="A336" s="6" t="s">
        <v>14</v>
      </c>
      <c r="B336" s="3"/>
      <c r="C336" s="3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>
        <v>0</v>
      </c>
      <c r="O336" s="10">
        <f>O278</f>
        <v>-897</v>
      </c>
      <c r="P336" s="10">
        <f t="shared" si="165"/>
        <v>-7419</v>
      </c>
      <c r="Q336" s="10">
        <f t="shared" si="165"/>
        <v>-14068</v>
      </c>
      <c r="R336" s="40"/>
    </row>
    <row r="337" spans="1:18" ht="12">
      <c r="A337" s="29" t="s">
        <v>0</v>
      </c>
      <c r="B337" s="15"/>
      <c r="C337" s="2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>
        <v>0</v>
      </c>
      <c r="O337" s="15">
        <f>O279</f>
        <v>-19</v>
      </c>
      <c r="P337" s="15">
        <f t="shared" si="165"/>
        <v>-11926</v>
      </c>
      <c r="Q337" s="15">
        <f t="shared" si="165"/>
        <v>-23146</v>
      </c>
      <c r="R337" s="41"/>
    </row>
    <row r="338" spans="1:18" ht="12">
      <c r="A338" s="13"/>
      <c r="B338" s="20"/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42"/>
    </row>
    <row r="339" spans="1:18" ht="12">
      <c r="A339" s="13" t="s">
        <v>40</v>
      </c>
      <c r="B339" s="20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43"/>
    </row>
    <row r="340" spans="1:18" ht="12">
      <c r="A340" s="13"/>
      <c r="B340" s="20"/>
      <c r="C340" s="29">
        <v>2001</v>
      </c>
      <c r="D340" s="15">
        <v>2002</v>
      </c>
      <c r="E340" s="14">
        <v>2003</v>
      </c>
      <c r="F340" s="14">
        <v>2004</v>
      </c>
      <c r="G340" s="14">
        <v>2005</v>
      </c>
      <c r="H340" s="14">
        <v>2006</v>
      </c>
      <c r="I340" s="14">
        <v>2007</v>
      </c>
      <c r="J340" s="14">
        <v>2008</v>
      </c>
      <c r="K340" s="14">
        <v>2009</v>
      </c>
      <c r="L340" s="14">
        <v>2010</v>
      </c>
      <c r="M340" s="14">
        <v>2011</v>
      </c>
      <c r="N340" s="14">
        <v>2012</v>
      </c>
      <c r="O340" s="14">
        <v>2013</v>
      </c>
      <c r="P340" s="14">
        <v>2014</v>
      </c>
      <c r="Q340" s="14">
        <v>2015</v>
      </c>
      <c r="R340" s="12"/>
    </row>
    <row r="341" spans="1:18" ht="12">
      <c r="A341" s="6" t="s">
        <v>13</v>
      </c>
      <c r="B341" s="3"/>
      <c r="C341" s="2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>
        <v>0</v>
      </c>
      <c r="O341" s="10">
        <f>O283</f>
        <v>-763</v>
      </c>
      <c r="P341" s="10">
        <f aca="true" t="shared" si="166" ref="P341:Q344">O341+P283</f>
        <v>-3472</v>
      </c>
      <c r="Q341" s="10">
        <f t="shared" si="166"/>
        <v>-3960</v>
      </c>
      <c r="R341" s="40"/>
    </row>
    <row r="342" spans="1:18" ht="12">
      <c r="A342" s="6" t="s">
        <v>15</v>
      </c>
      <c r="B342" s="3"/>
      <c r="C342" s="3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>
        <v>0</v>
      </c>
      <c r="O342" s="10">
        <f>O284</f>
        <v>-94</v>
      </c>
      <c r="P342" s="10">
        <f t="shared" si="166"/>
        <v>-252</v>
      </c>
      <c r="Q342" s="10">
        <f t="shared" si="166"/>
        <v>-260</v>
      </c>
      <c r="R342" s="40"/>
    </row>
    <row r="343" spans="1:18" ht="12">
      <c r="A343" s="6" t="s">
        <v>14</v>
      </c>
      <c r="B343" s="3"/>
      <c r="C343" s="3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>
        <v>0</v>
      </c>
      <c r="O343" s="10">
        <f>O285</f>
        <v>-885</v>
      </c>
      <c r="P343" s="10">
        <f t="shared" si="166"/>
        <v>-2636</v>
      </c>
      <c r="Q343" s="10">
        <f t="shared" si="166"/>
        <v>-3283</v>
      </c>
      <c r="R343" s="40"/>
    </row>
    <row r="344" spans="1:18" ht="12">
      <c r="A344" s="29" t="s">
        <v>0</v>
      </c>
      <c r="B344" s="15"/>
      <c r="C344" s="2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>
        <v>0</v>
      </c>
      <c r="O344" s="15">
        <f>O286</f>
        <v>-1742</v>
      </c>
      <c r="P344" s="15">
        <f t="shared" si="166"/>
        <v>-6360</v>
      </c>
      <c r="Q344" s="15">
        <f t="shared" si="166"/>
        <v>-7503</v>
      </c>
      <c r="R344" s="41"/>
    </row>
    <row r="345" spans="1:18" ht="12">
      <c r="A345" s="13"/>
      <c r="B345" s="20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42"/>
    </row>
    <row r="346" spans="1:18" ht="12">
      <c r="A346" s="13" t="s">
        <v>29</v>
      </c>
      <c r="B346" s="20"/>
      <c r="C346" s="47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43"/>
    </row>
    <row r="347" spans="1:18" ht="12">
      <c r="A347" s="13"/>
      <c r="B347" s="20"/>
      <c r="C347" s="29">
        <v>2001</v>
      </c>
      <c r="D347" s="15">
        <v>2002</v>
      </c>
      <c r="E347" s="14">
        <v>2003</v>
      </c>
      <c r="F347" s="14">
        <v>2004</v>
      </c>
      <c r="G347" s="14">
        <v>2005</v>
      </c>
      <c r="H347" s="14">
        <v>2006</v>
      </c>
      <c r="I347" s="14">
        <v>2007</v>
      </c>
      <c r="J347" s="14">
        <v>2008</v>
      </c>
      <c r="K347" s="14">
        <v>2009</v>
      </c>
      <c r="L347" s="14">
        <v>2010</v>
      </c>
      <c r="M347" s="14">
        <v>2011</v>
      </c>
      <c r="N347" s="14">
        <v>2012</v>
      </c>
      <c r="O347" s="14">
        <v>2013</v>
      </c>
      <c r="P347" s="14">
        <v>2014</v>
      </c>
      <c r="Q347" s="14">
        <v>2015</v>
      </c>
      <c r="R347" s="12"/>
    </row>
    <row r="348" spans="1:18" ht="12">
      <c r="A348" s="6" t="s">
        <v>13</v>
      </c>
      <c r="B348" s="3"/>
      <c r="C348" s="2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>
        <v>0</v>
      </c>
      <c r="O348" s="10">
        <f>O290</f>
        <v>507</v>
      </c>
      <c r="P348" s="10">
        <f aca="true" t="shared" si="167" ref="P348:Q351">O348+P290</f>
        <v>-5770</v>
      </c>
      <c r="Q348" s="10">
        <f t="shared" si="167"/>
        <v>-9480</v>
      </c>
      <c r="R348" s="40"/>
    </row>
    <row r="349" spans="1:18" ht="12">
      <c r="A349" s="6" t="s">
        <v>15</v>
      </c>
      <c r="B349" s="3"/>
      <c r="C349" s="3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>
        <v>0</v>
      </c>
      <c r="O349" s="10">
        <f>O291</f>
        <v>-486</v>
      </c>
      <c r="P349" s="10">
        <f t="shared" si="167"/>
        <v>-2461</v>
      </c>
      <c r="Q349" s="10">
        <f t="shared" si="167"/>
        <v>-3818</v>
      </c>
      <c r="R349" s="40"/>
    </row>
    <row r="350" spans="1:18" ht="12">
      <c r="A350" s="6" t="s">
        <v>14</v>
      </c>
      <c r="B350" s="3"/>
      <c r="C350" s="3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>
        <v>0</v>
      </c>
      <c r="O350" s="10">
        <f>O292</f>
        <v>-1782</v>
      </c>
      <c r="P350" s="10">
        <f t="shared" si="167"/>
        <v>-10055</v>
      </c>
      <c r="Q350" s="10">
        <f t="shared" si="167"/>
        <v>-17351</v>
      </c>
      <c r="R350" s="40"/>
    </row>
    <row r="351" spans="1:18" ht="12">
      <c r="A351" s="29" t="s">
        <v>0</v>
      </c>
      <c r="B351" s="15"/>
      <c r="C351" s="2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>
        <v>0</v>
      </c>
      <c r="O351" s="15">
        <f>O293</f>
        <v>-1761</v>
      </c>
      <c r="P351" s="15">
        <f t="shared" si="167"/>
        <v>-18286</v>
      </c>
      <c r="Q351" s="15">
        <f t="shared" si="167"/>
        <v>-30649</v>
      </c>
      <c r="R351" s="41"/>
    </row>
    <row r="353" spans="1:18" ht="12">
      <c r="A353" s="13" t="s">
        <v>1</v>
      </c>
      <c r="B353" s="20"/>
      <c r="C353" s="47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43"/>
    </row>
    <row r="354" spans="1:18" ht="12">
      <c r="A354" s="13"/>
      <c r="B354" s="20"/>
      <c r="C354" s="29">
        <v>2001</v>
      </c>
      <c r="D354" s="15">
        <v>2002</v>
      </c>
      <c r="E354" s="14">
        <v>2003</v>
      </c>
      <c r="F354" s="14">
        <v>2004</v>
      </c>
      <c r="G354" s="14">
        <v>2005</v>
      </c>
      <c r="H354" s="14">
        <v>2006</v>
      </c>
      <c r="I354" s="14">
        <v>2007</v>
      </c>
      <c r="J354" s="14">
        <v>2008</v>
      </c>
      <c r="K354" s="14">
        <v>2009</v>
      </c>
      <c r="L354" s="14">
        <v>2010</v>
      </c>
      <c r="M354" s="14">
        <v>2011</v>
      </c>
      <c r="N354" s="14">
        <v>2012</v>
      </c>
      <c r="O354" s="14">
        <v>2013</v>
      </c>
      <c r="P354" s="14">
        <v>2014</v>
      </c>
      <c r="Q354" s="14">
        <v>2015</v>
      </c>
      <c r="R354" s="12"/>
    </row>
    <row r="355" spans="1:18" ht="12">
      <c r="A355" s="6" t="s">
        <v>13</v>
      </c>
      <c r="B355" s="3"/>
      <c r="C355" s="2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>
        <v>0</v>
      </c>
      <c r="O355" s="10">
        <f>O297</f>
        <v>1231</v>
      </c>
      <c r="P355" s="10">
        <f aca="true" t="shared" si="168" ref="P355:Q358">O355+P297</f>
        <v>-1807</v>
      </c>
      <c r="Q355" s="10">
        <f t="shared" si="168"/>
        <v>-4365</v>
      </c>
      <c r="R355" s="40"/>
    </row>
    <row r="356" spans="1:18" ht="12">
      <c r="A356" s="6" t="s">
        <v>15</v>
      </c>
      <c r="B356" s="3"/>
      <c r="C356" s="3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>
        <v>0</v>
      </c>
      <c r="O356" s="10">
        <f>O298</f>
        <v>-448</v>
      </c>
      <c r="P356" s="10">
        <f t="shared" si="168"/>
        <v>-2165</v>
      </c>
      <c r="Q356" s="10">
        <f t="shared" si="168"/>
        <v>-3332</v>
      </c>
      <c r="R356" s="40"/>
    </row>
    <row r="357" spans="1:18" ht="12">
      <c r="A357" s="6" t="s">
        <v>14</v>
      </c>
      <c r="B357" s="3"/>
      <c r="C357" s="3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>
        <v>0</v>
      </c>
      <c r="O357" s="10">
        <f>O299</f>
        <v>-669</v>
      </c>
      <c r="P357" s="10">
        <f t="shared" si="168"/>
        <v>-6541</v>
      </c>
      <c r="Q357" s="10">
        <f t="shared" si="168"/>
        <v>-12177</v>
      </c>
      <c r="R357" s="40"/>
    </row>
    <row r="358" spans="1:18" ht="12">
      <c r="A358" s="29" t="s">
        <v>0</v>
      </c>
      <c r="B358" s="15"/>
      <c r="C358" s="2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>
        <v>0</v>
      </c>
      <c r="O358" s="15">
        <f>O300</f>
        <v>114</v>
      </c>
      <c r="P358" s="15">
        <f t="shared" si="168"/>
        <v>-10513</v>
      </c>
      <c r="Q358" s="15">
        <f t="shared" si="168"/>
        <v>-19874</v>
      </c>
      <c r="R358" s="41"/>
    </row>
    <row r="360" ht="12">
      <c r="A360" s="7" t="s">
        <v>45</v>
      </c>
    </row>
    <row r="361" spans="1:18" ht="12">
      <c r="A361" s="13" t="s">
        <v>44</v>
      </c>
      <c r="B361" s="20"/>
      <c r="C361" s="1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43"/>
    </row>
    <row r="362" spans="1:18" ht="12">
      <c r="A362" s="13"/>
      <c r="B362" s="20"/>
      <c r="C362" s="29">
        <v>2001</v>
      </c>
      <c r="D362" s="15">
        <v>2002</v>
      </c>
      <c r="E362" s="14">
        <v>2003</v>
      </c>
      <c r="F362" s="14">
        <v>2004</v>
      </c>
      <c r="G362" s="14"/>
      <c r="H362" s="14">
        <v>2006</v>
      </c>
      <c r="I362" s="14">
        <v>2007</v>
      </c>
      <c r="J362" s="14">
        <v>2008</v>
      </c>
      <c r="K362" s="14">
        <v>2009</v>
      </c>
      <c r="L362" s="14">
        <v>2010</v>
      </c>
      <c r="M362" s="14">
        <v>2011</v>
      </c>
      <c r="N362" s="14">
        <v>2012</v>
      </c>
      <c r="O362" s="14">
        <v>2013</v>
      </c>
      <c r="P362" s="14">
        <v>2014</v>
      </c>
      <c r="Q362" s="14">
        <v>2015</v>
      </c>
      <c r="R362" s="12"/>
    </row>
    <row r="363" spans="1:18" ht="12">
      <c r="A363" s="6" t="s">
        <v>13</v>
      </c>
      <c r="B363" s="3"/>
      <c r="C363" s="22"/>
      <c r="D363" s="10"/>
      <c r="E363" s="10"/>
      <c r="F363" s="10"/>
      <c r="G363" s="6" t="s">
        <v>13</v>
      </c>
      <c r="H363" s="24">
        <f aca="true" t="shared" si="169" ref="H363:Q363">H305/$H93</f>
        <v>0</v>
      </c>
      <c r="I363" s="24">
        <f t="shared" si="169"/>
        <v>-0.15940228992819716</v>
      </c>
      <c r="J363" s="24">
        <f t="shared" si="169"/>
        <v>-0.19681738792936154</v>
      </c>
      <c r="K363" s="24">
        <f t="shared" si="169"/>
        <v>-0.059460508441684455</v>
      </c>
      <c r="L363" s="24">
        <f t="shared" si="169"/>
        <v>-0.14473122452940035</v>
      </c>
      <c r="M363" s="67">
        <f t="shared" si="169"/>
        <v>-0.16755288181641761</v>
      </c>
      <c r="N363" s="24">
        <f t="shared" si="169"/>
        <v>-0.12765379390646225</v>
      </c>
      <c r="O363" s="24">
        <f t="shared" si="169"/>
        <v>-0.07836211915389094</v>
      </c>
      <c r="P363" s="24">
        <f t="shared" si="169"/>
        <v>-0.21684455656898893</v>
      </c>
      <c r="Q363" s="24">
        <f t="shared" si="169"/>
        <v>-0.3418979235396856</v>
      </c>
      <c r="R363" s="40"/>
    </row>
    <row r="364" spans="1:18" ht="12">
      <c r="A364" s="6" t="s">
        <v>15</v>
      </c>
      <c r="B364" s="3"/>
      <c r="C364" s="35"/>
      <c r="D364" s="10"/>
      <c r="E364" s="10"/>
      <c r="F364" s="10"/>
      <c r="G364" s="6" t="s">
        <v>15</v>
      </c>
      <c r="H364" s="24">
        <f aca="true" t="shared" si="170" ref="H364:Q364">H306/$H94</f>
        <v>0</v>
      </c>
      <c r="I364" s="24">
        <f t="shared" si="170"/>
        <v>-0.07169853268119164</v>
      </c>
      <c r="J364" s="24">
        <f t="shared" si="170"/>
        <v>-0.1200533570475767</v>
      </c>
      <c r="K364" s="24">
        <f t="shared" si="170"/>
        <v>-0.10460204535349044</v>
      </c>
      <c r="L364" s="24">
        <f t="shared" si="170"/>
        <v>-0.11316140506891952</v>
      </c>
      <c r="M364" s="67">
        <f t="shared" si="170"/>
        <v>-0.16507336594041797</v>
      </c>
      <c r="N364" s="24">
        <f t="shared" si="170"/>
        <v>-0.1777456647398844</v>
      </c>
      <c r="O364" s="24">
        <f t="shared" si="170"/>
        <v>-0.22132058692752335</v>
      </c>
      <c r="P364" s="24">
        <f t="shared" si="170"/>
        <v>-0.4232992441084927</v>
      </c>
      <c r="Q364" s="24">
        <f t="shared" si="170"/>
        <v>-0.5732547799021788</v>
      </c>
      <c r="R364" s="40"/>
    </row>
    <row r="365" spans="1:18" ht="12">
      <c r="A365" s="6" t="s">
        <v>14</v>
      </c>
      <c r="B365" s="3"/>
      <c r="C365" s="35"/>
      <c r="D365" s="10"/>
      <c r="E365" s="10"/>
      <c r="F365" s="10"/>
      <c r="G365" s="6" t="s">
        <v>14</v>
      </c>
      <c r="H365" s="24">
        <f aca="true" t="shared" si="171" ref="H365:Q365">H307/$H95</f>
        <v>0</v>
      </c>
      <c r="I365" s="24">
        <f t="shared" si="171"/>
        <v>-0.04262617600322849</v>
      </c>
      <c r="J365" s="24">
        <f t="shared" si="171"/>
        <v>-0.0876989431735062</v>
      </c>
      <c r="K365" s="24">
        <f t="shared" si="171"/>
        <v>-0.0470653517290085</v>
      </c>
      <c r="L365" s="24">
        <f t="shared" si="171"/>
        <v>-0.13118268721466947</v>
      </c>
      <c r="M365" s="67">
        <f t="shared" si="171"/>
        <v>-0.1283325346180039</v>
      </c>
      <c r="N365" s="24">
        <f t="shared" si="171"/>
        <v>-0.08747193986934698</v>
      </c>
      <c r="O365" s="24">
        <f t="shared" si="171"/>
        <v>-0.11009660251721441</v>
      </c>
      <c r="P365" s="24">
        <f t="shared" si="171"/>
        <v>-0.27459833026458497</v>
      </c>
      <c r="Q365" s="24">
        <f t="shared" si="171"/>
        <v>-0.4423033268595354</v>
      </c>
      <c r="R365" s="40"/>
    </row>
    <row r="366" spans="1:18" ht="12">
      <c r="A366" s="29" t="s">
        <v>0</v>
      </c>
      <c r="B366" s="15"/>
      <c r="C366" s="29"/>
      <c r="D366" s="15"/>
      <c r="E366" s="15"/>
      <c r="F366" s="15"/>
      <c r="G366" s="15" t="s">
        <v>0</v>
      </c>
      <c r="H366" s="27">
        <f aca="true" t="shared" si="172" ref="H366:Q366">H308/$H96</f>
        <v>0</v>
      </c>
      <c r="I366" s="27">
        <f t="shared" si="172"/>
        <v>-0.08657671218148587</v>
      </c>
      <c r="J366" s="27">
        <f t="shared" si="172"/>
        <v>-0.12939468874314589</v>
      </c>
      <c r="K366" s="27">
        <f t="shared" si="172"/>
        <v>-0.05831362219116224</v>
      </c>
      <c r="L366" s="27">
        <f t="shared" si="172"/>
        <v>-0.1336953015804752</v>
      </c>
      <c r="M366" s="68">
        <f t="shared" si="172"/>
        <v>-0.1463552306203634</v>
      </c>
      <c r="N366" s="27">
        <f t="shared" si="172"/>
        <v>-0.11229975271476185</v>
      </c>
      <c r="O366" s="27">
        <f t="shared" si="172"/>
        <v>-0.11255510160197828</v>
      </c>
      <c r="P366" s="27">
        <f t="shared" si="172"/>
        <v>-0.27257821739597893</v>
      </c>
      <c r="Q366" s="27">
        <f t="shared" si="172"/>
        <v>-0.42336845500483816</v>
      </c>
      <c r="R366" s="41"/>
    </row>
    <row r="367" spans="1:18" ht="12">
      <c r="A367" s="13"/>
      <c r="B367" s="20"/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42"/>
    </row>
    <row r="368" spans="1:18" ht="12">
      <c r="A368" s="13" t="s">
        <v>40</v>
      </c>
      <c r="B368" s="20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43"/>
    </row>
    <row r="369" spans="1:18" ht="12">
      <c r="A369" s="13"/>
      <c r="B369" s="20"/>
      <c r="C369" s="29">
        <v>2001</v>
      </c>
      <c r="D369" s="15">
        <v>2002</v>
      </c>
      <c r="E369" s="14">
        <v>2003</v>
      </c>
      <c r="F369" s="14">
        <v>2004</v>
      </c>
      <c r="G369" s="14"/>
      <c r="H369" s="14">
        <v>2006</v>
      </c>
      <c r="I369" s="14">
        <v>2007</v>
      </c>
      <c r="J369" s="14">
        <v>2008</v>
      </c>
      <c r="K369" s="14">
        <v>2009</v>
      </c>
      <c r="L369" s="14">
        <v>2010</v>
      </c>
      <c r="M369" s="14">
        <v>2011</v>
      </c>
      <c r="N369" s="14">
        <v>2012</v>
      </c>
      <c r="O369" s="14">
        <v>2013</v>
      </c>
      <c r="P369" s="14">
        <v>2014</v>
      </c>
      <c r="Q369" s="14">
        <v>2015</v>
      </c>
      <c r="R369" s="12"/>
    </row>
    <row r="370" spans="1:18" ht="12">
      <c r="A370" s="6" t="s">
        <v>13</v>
      </c>
      <c r="B370" s="3"/>
      <c r="C370" s="22"/>
      <c r="D370" s="10"/>
      <c r="E370" s="10"/>
      <c r="F370" s="10"/>
      <c r="G370" s="6" t="s">
        <v>13</v>
      </c>
      <c r="H370" s="24">
        <f aca="true" t="shared" si="173" ref="H370:Q370">H312/$H100</f>
        <v>0</v>
      </c>
      <c r="I370" s="24">
        <f t="shared" si="173"/>
        <v>-0.05630779392338177</v>
      </c>
      <c r="J370" s="24">
        <f t="shared" si="173"/>
        <v>0.07992073976221929</v>
      </c>
      <c r="K370" s="24">
        <f t="shared" si="173"/>
        <v>0.011723910171730516</v>
      </c>
      <c r="L370" s="24">
        <f t="shared" si="173"/>
        <v>-0.02154887714663144</v>
      </c>
      <c r="M370" s="24">
        <f t="shared" si="173"/>
        <v>-0.3134907529722589</v>
      </c>
      <c r="N370" s="24">
        <f t="shared" si="173"/>
        <v>-0.10568031704095113</v>
      </c>
      <c r="O370" s="24">
        <f t="shared" si="173"/>
        <v>-0.1686756935270806</v>
      </c>
      <c r="P370" s="24">
        <f t="shared" si="173"/>
        <v>-0.39233817701453105</v>
      </c>
      <c r="Q370" s="24">
        <f t="shared" si="173"/>
        <v>-0.43262879788639363</v>
      </c>
      <c r="R370" s="40"/>
    </row>
    <row r="371" spans="1:18" ht="12">
      <c r="A371" s="6" t="s">
        <v>15</v>
      </c>
      <c r="B371" s="3"/>
      <c r="C371" s="35"/>
      <c r="D371" s="10"/>
      <c r="E371" s="10"/>
      <c r="F371" s="10"/>
      <c r="G371" s="6" t="s">
        <v>15</v>
      </c>
      <c r="H371" s="24">
        <f aca="true" t="shared" si="174" ref="H371:Q371">H313/$H101</f>
        <v>0</v>
      </c>
      <c r="I371" s="24">
        <f t="shared" si="174"/>
        <v>0.029754204398447608</v>
      </c>
      <c r="J371" s="24">
        <f t="shared" si="174"/>
        <v>-0.08926261319534282</v>
      </c>
      <c r="K371" s="24">
        <f t="shared" si="174"/>
        <v>0.06985769728331177</v>
      </c>
      <c r="L371" s="24">
        <f t="shared" si="174"/>
        <v>0.11254851228978008</v>
      </c>
      <c r="M371" s="24">
        <f t="shared" si="174"/>
        <v>-0.045278137128072445</v>
      </c>
      <c r="N371" s="24">
        <f t="shared" si="174"/>
        <v>0.056921086675291076</v>
      </c>
      <c r="O371" s="24">
        <f t="shared" si="174"/>
        <v>-0.0646830530401035</v>
      </c>
      <c r="P371" s="24">
        <f t="shared" si="174"/>
        <v>-0.2690815006468305</v>
      </c>
      <c r="Q371" s="24">
        <f t="shared" si="174"/>
        <v>-0.2794307891332471</v>
      </c>
      <c r="R371" s="40"/>
    </row>
    <row r="372" spans="1:18" ht="12">
      <c r="A372" s="6" t="s">
        <v>14</v>
      </c>
      <c r="B372" s="3"/>
      <c r="C372" s="35"/>
      <c r="D372" s="10"/>
      <c r="E372" s="10"/>
      <c r="F372" s="10"/>
      <c r="G372" s="6" t="s">
        <v>14</v>
      </c>
      <c r="H372" s="24">
        <f aca="true" t="shared" si="175" ref="H372:Q372">H314/$H102</f>
        <v>0</v>
      </c>
      <c r="I372" s="24">
        <f t="shared" si="175"/>
        <v>0.13539769277474195</v>
      </c>
      <c r="J372" s="24">
        <f t="shared" si="175"/>
        <v>0.1932301153612629</v>
      </c>
      <c r="K372" s="24">
        <f t="shared" si="175"/>
        <v>0.12143290831815422</v>
      </c>
      <c r="L372" s="24">
        <f t="shared" si="175"/>
        <v>0.201578627808136</v>
      </c>
      <c r="M372" s="24">
        <f t="shared" si="175"/>
        <v>-0.10382513661202186</v>
      </c>
      <c r="N372" s="24">
        <f t="shared" si="175"/>
        <v>0.09820886460230722</v>
      </c>
      <c r="O372" s="24">
        <f t="shared" si="175"/>
        <v>-0.03612629022465088</v>
      </c>
      <c r="P372" s="24">
        <f t="shared" si="175"/>
        <v>-0.30191256830601093</v>
      </c>
      <c r="Q372" s="24">
        <f t="shared" si="175"/>
        <v>-0.40012143290831814</v>
      </c>
      <c r="R372" s="40"/>
    </row>
    <row r="373" spans="1:18" ht="12">
      <c r="A373" s="29" t="s">
        <v>0</v>
      </c>
      <c r="B373" s="15"/>
      <c r="C373" s="29"/>
      <c r="D373" s="15"/>
      <c r="E373" s="15"/>
      <c r="F373" s="15"/>
      <c r="G373" s="15" t="s">
        <v>0</v>
      </c>
      <c r="H373" s="27">
        <f aca="true" t="shared" si="176" ref="H373:Q373">H315/$H103</f>
        <v>0</v>
      </c>
      <c r="I373" s="27">
        <f t="shared" si="176"/>
        <v>0.011965285266779644</v>
      </c>
      <c r="J373" s="27">
        <f t="shared" si="176"/>
        <v>0.1115390540748729</v>
      </c>
      <c r="K373" s="27">
        <f t="shared" si="176"/>
        <v>0.05114774302880912</v>
      </c>
      <c r="L373" s="27">
        <f t="shared" si="176"/>
        <v>0.05926154162173265</v>
      </c>
      <c r="M373" s="27">
        <f t="shared" si="176"/>
        <v>-0.23191085092178915</v>
      </c>
      <c r="N373" s="27">
        <f t="shared" si="176"/>
        <v>-0.030247008678683306</v>
      </c>
      <c r="O373" s="27">
        <f t="shared" si="176"/>
        <v>-0.11970420582344785</v>
      </c>
      <c r="P373" s="27">
        <f t="shared" si="176"/>
        <v>-0.3568530786216813</v>
      </c>
      <c r="Q373" s="27">
        <f t="shared" si="176"/>
        <v>-0.4155497355312484</v>
      </c>
      <c r="R373" s="41"/>
    </row>
    <row r="374" spans="1:18" ht="12">
      <c r="A374" s="13"/>
      <c r="B374" s="20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42"/>
    </row>
    <row r="375" spans="1:18" ht="12">
      <c r="A375" s="13" t="s">
        <v>29</v>
      </c>
      <c r="B375" s="20"/>
      <c r="C375" s="47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43"/>
    </row>
    <row r="376" spans="1:18" ht="12">
      <c r="A376" s="13"/>
      <c r="B376" s="20"/>
      <c r="C376" s="29">
        <v>2001</v>
      </c>
      <c r="D376" s="15">
        <v>2002</v>
      </c>
      <c r="E376" s="14">
        <v>2003</v>
      </c>
      <c r="F376" s="14">
        <v>2004</v>
      </c>
      <c r="G376" s="14"/>
      <c r="H376" s="14">
        <v>2006</v>
      </c>
      <c r="I376" s="14">
        <v>2007</v>
      </c>
      <c r="J376" s="14">
        <v>2008</v>
      </c>
      <c r="K376" s="14">
        <v>2009</v>
      </c>
      <c r="L376" s="14">
        <v>2010</v>
      </c>
      <c r="M376" s="14">
        <v>2011</v>
      </c>
      <c r="N376" s="14">
        <v>2012</v>
      </c>
      <c r="O376" s="14">
        <v>2013</v>
      </c>
      <c r="P376" s="14">
        <v>2014</v>
      </c>
      <c r="Q376" s="14">
        <v>2015</v>
      </c>
      <c r="R376" s="12"/>
    </row>
    <row r="377" spans="1:18" ht="12">
      <c r="A377" s="6" t="s">
        <v>13</v>
      </c>
      <c r="B377" s="3"/>
      <c r="C377" s="22"/>
      <c r="D377" s="10"/>
      <c r="E377" s="10"/>
      <c r="F377" s="10"/>
      <c r="G377" s="6" t="s">
        <v>13</v>
      </c>
      <c r="H377" s="24">
        <f aca="true" t="shared" si="177" ref="H377:Q377">H319/$H107</f>
        <v>0</v>
      </c>
      <c r="I377" s="24">
        <f t="shared" si="177"/>
        <v>-0.12643556775879822</v>
      </c>
      <c r="J377" s="24">
        <f t="shared" si="177"/>
        <v>-0.10832431290756923</v>
      </c>
      <c r="K377" s="24">
        <f t="shared" si="177"/>
        <v>-0.03669773213295668</v>
      </c>
      <c r="L377" s="24">
        <f t="shared" si="177"/>
        <v>-0.10534097209388284</v>
      </c>
      <c r="M377" s="24">
        <f t="shared" si="177"/>
        <v>-0.21421971117036726</v>
      </c>
      <c r="N377" s="24">
        <f t="shared" si="177"/>
        <v>-0.12062729360825832</v>
      </c>
      <c r="O377" s="24">
        <f t="shared" si="177"/>
        <v>-0.1072418618158777</v>
      </c>
      <c r="P377" s="24">
        <f t="shared" si="177"/>
        <v>-0.2729624838292367</v>
      </c>
      <c r="Q377" s="24">
        <f t="shared" si="177"/>
        <v>-0.3709111070042506</v>
      </c>
      <c r="R377" s="40"/>
    </row>
    <row r="378" spans="1:18" ht="12">
      <c r="A378" s="6" t="s">
        <v>15</v>
      </c>
      <c r="B378" s="3"/>
      <c r="C378" s="35"/>
      <c r="D378" s="10"/>
      <c r="E378" s="10"/>
      <c r="F378" s="10"/>
      <c r="G378" s="6" t="s">
        <v>15</v>
      </c>
      <c r="H378" s="24">
        <f aca="true" t="shared" si="178" ref="H378:Q378">H320/$H108</f>
        <v>0</v>
      </c>
      <c r="I378" s="24">
        <f t="shared" si="178"/>
        <v>-0.06367079537311905</v>
      </c>
      <c r="J378" s="24">
        <f t="shared" si="178"/>
        <v>-0.11761695158153342</v>
      </c>
      <c r="K378" s="24">
        <f t="shared" si="178"/>
        <v>-0.09079742041150578</v>
      </c>
      <c r="L378" s="24">
        <f t="shared" si="178"/>
        <v>-0.09530146381410584</v>
      </c>
      <c r="M378" s="24">
        <f t="shared" si="178"/>
        <v>-0.15559422663527486</v>
      </c>
      <c r="N378" s="24">
        <f t="shared" si="178"/>
        <v>-0.15917698843279762</v>
      </c>
      <c r="O378" s="24">
        <f t="shared" si="178"/>
        <v>-0.20892619510697102</v>
      </c>
      <c r="P378" s="24">
        <f t="shared" si="178"/>
        <v>-0.41109632511004196</v>
      </c>
      <c r="Q378" s="24">
        <f t="shared" si="178"/>
        <v>-0.5500051182311393</v>
      </c>
      <c r="R378" s="40"/>
    </row>
    <row r="379" spans="1:18" ht="12">
      <c r="A379" s="6" t="s">
        <v>14</v>
      </c>
      <c r="B379" s="3"/>
      <c r="C379" s="35"/>
      <c r="D379" s="10"/>
      <c r="E379" s="10"/>
      <c r="F379" s="10"/>
      <c r="G379" s="6" t="s">
        <v>14</v>
      </c>
      <c r="H379" s="24">
        <f aca="true" t="shared" si="179" ref="H379:Q379">H321/$H109</f>
        <v>0</v>
      </c>
      <c r="I379" s="24">
        <f t="shared" si="179"/>
        <v>-0.01725965177895534</v>
      </c>
      <c r="J379" s="24">
        <f t="shared" si="179"/>
        <v>-0.04766951443711474</v>
      </c>
      <c r="K379" s="24">
        <f t="shared" si="179"/>
        <v>-0.02305612631123608</v>
      </c>
      <c r="L379" s="24">
        <f t="shared" si="179"/>
        <v>-0.08376770844598248</v>
      </c>
      <c r="M379" s="24">
        <f t="shared" si="179"/>
        <v>-0.12484048880718071</v>
      </c>
      <c r="N379" s="24">
        <f t="shared" si="179"/>
        <v>-0.06101438304314913</v>
      </c>
      <c r="O379" s="24">
        <f t="shared" si="179"/>
        <v>-0.09955661295555315</v>
      </c>
      <c r="P379" s="24">
        <f t="shared" si="179"/>
        <v>-0.27849032118524925</v>
      </c>
      <c r="Q379" s="24">
        <f t="shared" si="179"/>
        <v>-0.43629285173569804</v>
      </c>
      <c r="R379" s="40"/>
    </row>
    <row r="380" spans="1:18" ht="12">
      <c r="A380" s="29" t="s">
        <v>0</v>
      </c>
      <c r="B380" s="15"/>
      <c r="C380" s="29"/>
      <c r="D380" s="15"/>
      <c r="E380" s="15"/>
      <c r="F380" s="15"/>
      <c r="G380" s="15" t="s">
        <v>0</v>
      </c>
      <c r="H380" s="27">
        <f aca="true" t="shared" si="180" ref="H380:Q380">H322/$H110</f>
        <v>0</v>
      </c>
      <c r="I380" s="27">
        <f t="shared" si="180"/>
        <v>-0.06613691801322952</v>
      </c>
      <c r="J380" s="27">
        <f t="shared" si="180"/>
        <v>-0.07941969088526965</v>
      </c>
      <c r="K380" s="27">
        <f t="shared" si="180"/>
        <v>-0.03560890915094641</v>
      </c>
      <c r="L380" s="27">
        <f t="shared" si="180"/>
        <v>-0.09367177597170886</v>
      </c>
      <c r="M380" s="27">
        <f t="shared" si="180"/>
        <v>-0.16410136236299144</v>
      </c>
      <c r="N380" s="27">
        <f t="shared" si="180"/>
        <v>-0.09528019514065679</v>
      </c>
      <c r="O380" s="27">
        <f t="shared" si="180"/>
        <v>-0.11403798425666535</v>
      </c>
      <c r="P380" s="27">
        <f t="shared" si="180"/>
        <v>-0.29005869132199275</v>
      </c>
      <c r="Q380" s="27">
        <f t="shared" si="180"/>
        <v>-0.421746679306782</v>
      </c>
      <c r="R380" s="41"/>
    </row>
    <row r="382" spans="1:18" ht="12">
      <c r="A382" s="13" t="s">
        <v>1</v>
      </c>
      <c r="B382" s="20"/>
      <c r="C382" s="47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43"/>
    </row>
    <row r="383" spans="1:18" ht="12">
      <c r="A383" s="13"/>
      <c r="B383" s="20"/>
      <c r="C383" s="29">
        <v>2001</v>
      </c>
      <c r="D383" s="15">
        <v>2002</v>
      </c>
      <c r="E383" s="14">
        <v>2003</v>
      </c>
      <c r="F383" s="14">
        <v>2004</v>
      </c>
      <c r="G383" s="14"/>
      <c r="H383" s="14">
        <v>2006</v>
      </c>
      <c r="I383" s="14">
        <v>2007</v>
      </c>
      <c r="J383" s="14">
        <v>2008</v>
      </c>
      <c r="K383" s="14">
        <v>2009</v>
      </c>
      <c r="L383" s="14">
        <v>2010</v>
      </c>
      <c r="M383" s="14">
        <v>2011</v>
      </c>
      <c r="N383" s="14">
        <v>2012</v>
      </c>
      <c r="O383" s="14">
        <v>2013</v>
      </c>
      <c r="P383" s="14">
        <v>2014</v>
      </c>
      <c r="Q383" s="14">
        <v>2015</v>
      </c>
      <c r="R383" s="12"/>
    </row>
    <row r="384" spans="1:18" ht="12">
      <c r="A384" s="6" t="s">
        <v>13</v>
      </c>
      <c r="B384" s="3"/>
      <c r="C384" s="22"/>
      <c r="D384" s="10"/>
      <c r="E384" s="10"/>
      <c r="F384" s="10"/>
      <c r="G384" s="6" t="s">
        <v>13</v>
      </c>
      <c r="H384" s="24">
        <f>H326/$H114</f>
        <v>0</v>
      </c>
      <c r="I384" s="24">
        <f aca="true" t="shared" si="181" ref="I384:Q384">I326/$H114</f>
        <v>-0.17730255164034023</v>
      </c>
      <c r="J384" s="24">
        <f t="shared" si="181"/>
        <v>-0.19669501822600244</v>
      </c>
      <c r="K384" s="24">
        <f t="shared" si="181"/>
        <v>-0.03445929526123937</v>
      </c>
      <c r="L384" s="24">
        <f t="shared" si="181"/>
        <v>-0.1237910085054678</v>
      </c>
      <c r="M384" s="24">
        <f t="shared" si="181"/>
        <v>-0.15402187120291616</v>
      </c>
      <c r="N384" s="24">
        <f t="shared" si="181"/>
        <v>-0.11314702308626974</v>
      </c>
      <c r="O384" s="24">
        <f t="shared" si="181"/>
        <v>-0.05331713244228432</v>
      </c>
      <c r="P384" s="24">
        <f t="shared" si="181"/>
        <v>-0.20097205346294048</v>
      </c>
      <c r="Q384" s="24">
        <f t="shared" si="181"/>
        <v>-0.3252976913730255</v>
      </c>
      <c r="R384" s="40"/>
    </row>
    <row r="385" spans="1:18" ht="12">
      <c r="A385" s="6" t="s">
        <v>15</v>
      </c>
      <c r="B385" s="3"/>
      <c r="C385" s="35"/>
      <c r="D385" s="10"/>
      <c r="E385" s="10"/>
      <c r="F385" s="10"/>
      <c r="G385" s="6" t="s">
        <v>15</v>
      </c>
      <c r="H385" s="24">
        <f>H327/$H115</f>
        <v>0</v>
      </c>
      <c r="I385" s="24">
        <f aca="true" t="shared" si="182" ref="I385:Q385">I327/$H115</f>
        <v>-0.08418397982466674</v>
      </c>
      <c r="J385" s="24">
        <f t="shared" si="182"/>
        <v>-0.118049717785517</v>
      </c>
      <c r="K385" s="24">
        <f t="shared" si="182"/>
        <v>-0.0999159361114447</v>
      </c>
      <c r="L385" s="24">
        <f t="shared" si="182"/>
        <v>-0.10928305512189264</v>
      </c>
      <c r="M385" s="24">
        <f t="shared" si="182"/>
        <v>-0.1641647652215684</v>
      </c>
      <c r="N385" s="24">
        <f t="shared" si="182"/>
        <v>-0.18349945958928787</v>
      </c>
      <c r="O385" s="24">
        <f t="shared" si="182"/>
        <v>-0.23730034826468116</v>
      </c>
      <c r="P385" s="24">
        <f t="shared" si="182"/>
        <v>-0.4434970577639006</v>
      </c>
      <c r="Q385" s="24">
        <f t="shared" si="182"/>
        <v>-0.5836435691125256</v>
      </c>
      <c r="R385" s="40"/>
    </row>
    <row r="386" spans="1:18" ht="12">
      <c r="A386" s="6" t="s">
        <v>14</v>
      </c>
      <c r="B386" s="3"/>
      <c r="C386" s="35"/>
      <c r="D386" s="10"/>
      <c r="E386" s="10"/>
      <c r="F386" s="10"/>
      <c r="G386" s="6" t="s">
        <v>14</v>
      </c>
      <c r="H386" s="24">
        <f>H328/$H116</f>
        <v>0</v>
      </c>
      <c r="I386" s="24">
        <f aca="true" t="shared" si="183" ref="I386:Q386">I328/$H116</f>
        <v>-0.050372000115797705</v>
      </c>
      <c r="J386" s="24">
        <f t="shared" si="183"/>
        <v>-0.09782010827085082</v>
      </c>
      <c r="K386" s="24">
        <f t="shared" si="183"/>
        <v>-0.05662507599224156</v>
      </c>
      <c r="L386" s="24">
        <f t="shared" si="183"/>
        <v>-0.13507801870132877</v>
      </c>
      <c r="M386" s="24">
        <f t="shared" si="183"/>
        <v>-0.13829140491561243</v>
      </c>
      <c r="N386" s="24">
        <f t="shared" si="183"/>
        <v>-0.09724111976377268</v>
      </c>
      <c r="O386" s="24">
        <f t="shared" si="183"/>
        <v>-0.11660828532553628</v>
      </c>
      <c r="P386" s="24">
        <f t="shared" si="183"/>
        <v>-0.2865993110036766</v>
      </c>
      <c r="Q386" s="24">
        <f t="shared" si="183"/>
        <v>-0.4497582722982949</v>
      </c>
      <c r="R386" s="40"/>
    </row>
    <row r="387" spans="1:18" ht="12">
      <c r="A387" s="29" t="s">
        <v>0</v>
      </c>
      <c r="B387" s="15"/>
      <c r="C387" s="29"/>
      <c r="D387" s="15"/>
      <c r="E387" s="15"/>
      <c r="F387" s="15"/>
      <c r="G387" s="15" t="s">
        <v>0</v>
      </c>
      <c r="H387" s="27">
        <f>H329/$H117</f>
        <v>0</v>
      </c>
      <c r="I387" s="27">
        <f aca="true" t="shared" si="184" ref="I387:Q387">I329/$H117</f>
        <v>-0.09597288990464181</v>
      </c>
      <c r="J387" s="27">
        <f t="shared" si="184"/>
        <v>-0.132539995271495</v>
      </c>
      <c r="K387" s="27">
        <f t="shared" si="184"/>
        <v>-0.05511860666719206</v>
      </c>
      <c r="L387" s="27">
        <f t="shared" si="184"/>
        <v>-0.12803215383402947</v>
      </c>
      <c r="M387" s="27">
        <f t="shared" si="184"/>
        <v>-0.1467885570178895</v>
      </c>
      <c r="N387" s="27">
        <f t="shared" si="184"/>
        <v>-0.11372054535424383</v>
      </c>
      <c r="O387" s="27">
        <f t="shared" si="184"/>
        <v>-0.11192371345259673</v>
      </c>
      <c r="P387" s="27">
        <f t="shared" si="184"/>
        <v>-0.2794231223894712</v>
      </c>
      <c r="Q387" s="27">
        <f t="shared" si="184"/>
        <v>-0.42696824020805424</v>
      </c>
      <c r="R387" s="41"/>
    </row>
    <row r="389" ht="12">
      <c r="A389" s="7" t="s">
        <v>60</v>
      </c>
    </row>
    <row r="390" spans="1:18" ht="12">
      <c r="A390" s="13" t="s">
        <v>44</v>
      </c>
      <c r="B390" s="20"/>
      <c r="C390" s="1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43"/>
    </row>
    <row r="391" spans="1:18" ht="12">
      <c r="A391" s="13"/>
      <c r="B391" s="20"/>
      <c r="C391" s="29">
        <v>2001</v>
      </c>
      <c r="D391" s="15">
        <v>2002</v>
      </c>
      <c r="E391" s="14">
        <v>2003</v>
      </c>
      <c r="F391" s="14">
        <v>2004</v>
      </c>
      <c r="G391" s="14"/>
      <c r="H391" s="14">
        <v>2006</v>
      </c>
      <c r="I391" s="14">
        <v>2007</v>
      </c>
      <c r="J391" s="14">
        <v>2008</v>
      </c>
      <c r="K391" s="14">
        <v>2009</v>
      </c>
      <c r="L391" s="14">
        <v>2010</v>
      </c>
      <c r="M391" s="14"/>
      <c r="N391" s="14">
        <v>2012</v>
      </c>
      <c r="O391" s="14">
        <v>2013</v>
      </c>
      <c r="P391" s="14">
        <v>2014</v>
      </c>
      <c r="Q391" s="14">
        <v>2015</v>
      </c>
      <c r="R391" s="12"/>
    </row>
    <row r="392" spans="1:18" ht="12">
      <c r="A392" s="6" t="s">
        <v>13</v>
      </c>
      <c r="B392" s="3"/>
      <c r="C392" s="22"/>
      <c r="D392" s="10"/>
      <c r="E392" s="10"/>
      <c r="F392" s="10"/>
      <c r="G392" s="6"/>
      <c r="H392" s="24"/>
      <c r="I392" s="24"/>
      <c r="J392" s="24"/>
      <c r="K392" s="24"/>
      <c r="L392" s="24"/>
      <c r="M392" s="6" t="s">
        <v>13</v>
      </c>
      <c r="N392" s="24">
        <f aca="true" t="shared" si="185" ref="N392:Q395">N334/$N93</f>
        <v>0</v>
      </c>
      <c r="O392" s="24">
        <f t="shared" si="185"/>
        <v>0.05650471614166222</v>
      </c>
      <c r="P392" s="24">
        <f t="shared" si="185"/>
        <v>-0.10224239188467699</v>
      </c>
      <c r="Q392" s="24">
        <f t="shared" si="185"/>
        <v>-0.24559530165509877</v>
      </c>
      <c r="R392" s="40"/>
    </row>
    <row r="393" spans="1:18" ht="12">
      <c r="A393" s="6" t="s">
        <v>15</v>
      </c>
      <c r="B393" s="3"/>
      <c r="C393" s="35"/>
      <c r="D393" s="10"/>
      <c r="E393" s="10"/>
      <c r="F393" s="10"/>
      <c r="G393" s="6"/>
      <c r="H393" s="24"/>
      <c r="I393" s="24"/>
      <c r="J393" s="24"/>
      <c r="K393" s="24"/>
      <c r="L393" s="24"/>
      <c r="M393" s="6" t="s">
        <v>15</v>
      </c>
      <c r="N393" s="24">
        <f t="shared" si="185"/>
        <v>0</v>
      </c>
      <c r="O393" s="24">
        <f t="shared" si="185"/>
        <v>-0.0529944572123834</v>
      </c>
      <c r="P393" s="24">
        <f t="shared" si="185"/>
        <v>-0.2986345815871299</v>
      </c>
      <c r="Q393" s="24">
        <f t="shared" si="185"/>
        <v>-0.48100581316750035</v>
      </c>
      <c r="R393" s="40"/>
    </row>
    <row r="394" spans="1:18" ht="12">
      <c r="A394" s="6" t="s">
        <v>14</v>
      </c>
      <c r="B394" s="3"/>
      <c r="C394" s="35"/>
      <c r="D394" s="10"/>
      <c r="E394" s="10"/>
      <c r="F394" s="10"/>
      <c r="G394" s="6"/>
      <c r="H394" s="24"/>
      <c r="I394" s="24"/>
      <c r="J394" s="24"/>
      <c r="K394" s="24"/>
      <c r="L394" s="24"/>
      <c r="M394" s="6" t="s">
        <v>14</v>
      </c>
      <c r="N394" s="24">
        <f t="shared" si="185"/>
        <v>0</v>
      </c>
      <c r="O394" s="24">
        <f t="shared" si="185"/>
        <v>-0.024793388429752067</v>
      </c>
      <c r="P394" s="24">
        <f t="shared" si="185"/>
        <v>-0.20506371099256474</v>
      </c>
      <c r="Q394" s="24">
        <f t="shared" si="185"/>
        <v>-0.38884435722380384</v>
      </c>
      <c r="R394" s="40"/>
    </row>
    <row r="395" spans="1:18" ht="12">
      <c r="A395" s="29" t="s">
        <v>0</v>
      </c>
      <c r="B395" s="15"/>
      <c r="C395" s="29"/>
      <c r="D395" s="15"/>
      <c r="E395" s="15"/>
      <c r="F395" s="15"/>
      <c r="G395" s="15"/>
      <c r="H395" s="27"/>
      <c r="I395" s="27"/>
      <c r="J395" s="27"/>
      <c r="K395" s="27"/>
      <c r="L395" s="27"/>
      <c r="M395" s="15" t="s">
        <v>0</v>
      </c>
      <c r="N395" s="27">
        <f t="shared" si="185"/>
        <v>0</v>
      </c>
      <c r="O395" s="27">
        <f t="shared" si="185"/>
        <v>-0.0002876521528492703</v>
      </c>
      <c r="P395" s="27">
        <f t="shared" si="185"/>
        <v>-0.18055471446738933</v>
      </c>
      <c r="Q395" s="27">
        <f t="shared" si="185"/>
        <v>-0.35042088051837944</v>
      </c>
      <c r="R395" s="41"/>
    </row>
    <row r="396" spans="1:18" ht="12">
      <c r="A396" s="13"/>
      <c r="B396" s="20"/>
      <c r="C396" s="1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42"/>
    </row>
    <row r="397" spans="1:18" ht="12">
      <c r="A397" s="13" t="s">
        <v>40</v>
      </c>
      <c r="B397" s="20"/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43"/>
    </row>
    <row r="398" spans="1:18" ht="12">
      <c r="A398" s="13"/>
      <c r="B398" s="20"/>
      <c r="C398" s="29">
        <v>2001</v>
      </c>
      <c r="D398" s="15">
        <v>2002</v>
      </c>
      <c r="E398" s="14">
        <v>2003</v>
      </c>
      <c r="F398" s="14">
        <v>2004</v>
      </c>
      <c r="G398" s="14"/>
      <c r="H398" s="14">
        <v>2006</v>
      </c>
      <c r="I398" s="14">
        <v>2007</v>
      </c>
      <c r="J398" s="14">
        <v>2008</v>
      </c>
      <c r="K398" s="14">
        <v>2009</v>
      </c>
      <c r="L398" s="14">
        <v>2010</v>
      </c>
      <c r="M398" s="14"/>
      <c r="N398" s="14">
        <v>2012</v>
      </c>
      <c r="O398" s="14">
        <v>2013</v>
      </c>
      <c r="P398" s="14">
        <v>2014</v>
      </c>
      <c r="Q398" s="14">
        <v>2015</v>
      </c>
      <c r="R398" s="12"/>
    </row>
    <row r="399" spans="1:18" ht="12">
      <c r="A399" s="6" t="s">
        <v>13</v>
      </c>
      <c r="B399" s="3"/>
      <c r="C399" s="22"/>
      <c r="D399" s="10"/>
      <c r="E399" s="10"/>
      <c r="F399" s="10"/>
      <c r="G399" s="6"/>
      <c r="H399" s="24"/>
      <c r="I399" s="24"/>
      <c r="J399" s="24"/>
      <c r="K399" s="24"/>
      <c r="L399" s="24"/>
      <c r="M399" s="6" t="s">
        <v>13</v>
      </c>
      <c r="N399" s="24">
        <f aca="true" t="shared" si="186" ref="N399:Q402">N341/$N100</f>
        <v>0</v>
      </c>
      <c r="O399" s="24">
        <f t="shared" si="186"/>
        <v>-0.07043943870014771</v>
      </c>
      <c r="P399" s="24">
        <f t="shared" si="186"/>
        <v>-0.3205317577548006</v>
      </c>
      <c r="Q399" s="24">
        <f t="shared" si="186"/>
        <v>-0.3655834564254062</v>
      </c>
      <c r="R399" s="40"/>
    </row>
    <row r="400" spans="1:18" ht="12">
      <c r="A400" s="6" t="s">
        <v>15</v>
      </c>
      <c r="B400" s="3"/>
      <c r="C400" s="35"/>
      <c r="D400" s="10"/>
      <c r="E400" s="10"/>
      <c r="F400" s="10"/>
      <c r="G400" s="6"/>
      <c r="H400" s="24"/>
      <c r="I400" s="24"/>
      <c r="J400" s="24"/>
      <c r="K400" s="24"/>
      <c r="L400" s="24"/>
      <c r="M400" s="6" t="s">
        <v>15</v>
      </c>
      <c r="N400" s="24">
        <f t="shared" si="186"/>
        <v>0</v>
      </c>
      <c r="O400" s="24">
        <f t="shared" si="186"/>
        <v>-0.11505507955936352</v>
      </c>
      <c r="P400" s="24">
        <f t="shared" si="186"/>
        <v>-0.3084455324357405</v>
      </c>
      <c r="Q400" s="24">
        <f t="shared" si="186"/>
        <v>-0.3182374541003672</v>
      </c>
      <c r="R400" s="40"/>
    </row>
    <row r="401" spans="1:18" ht="12">
      <c r="A401" s="6" t="s">
        <v>14</v>
      </c>
      <c r="B401" s="3"/>
      <c r="C401" s="35"/>
      <c r="D401" s="10"/>
      <c r="E401" s="10"/>
      <c r="F401" s="10"/>
      <c r="G401" s="6"/>
      <c r="H401" s="24"/>
      <c r="I401" s="24"/>
      <c r="J401" s="24"/>
      <c r="K401" s="24"/>
      <c r="L401" s="24"/>
      <c r="M401" s="6" t="s">
        <v>14</v>
      </c>
      <c r="N401" s="24">
        <f t="shared" si="186"/>
        <v>0</v>
      </c>
      <c r="O401" s="24">
        <f t="shared" si="186"/>
        <v>-0.12232204561161023</v>
      </c>
      <c r="P401" s="24">
        <f t="shared" si="186"/>
        <v>-0.36434001382170006</v>
      </c>
      <c r="Q401" s="24">
        <f t="shared" si="186"/>
        <v>-0.45376641326883205</v>
      </c>
      <c r="R401" s="40"/>
    </row>
    <row r="402" spans="1:18" ht="12">
      <c r="A402" s="29" t="s">
        <v>0</v>
      </c>
      <c r="B402" s="15"/>
      <c r="C402" s="29"/>
      <c r="D402" s="15"/>
      <c r="E402" s="15"/>
      <c r="F402" s="15"/>
      <c r="G402" s="15"/>
      <c r="H402" s="27"/>
      <c r="I402" s="27"/>
      <c r="J402" s="27"/>
      <c r="K402" s="27"/>
      <c r="L402" s="27"/>
      <c r="M402" s="15" t="s">
        <v>0</v>
      </c>
      <c r="N402" s="27">
        <f t="shared" si="186"/>
        <v>0</v>
      </c>
      <c r="O402" s="27">
        <f t="shared" si="186"/>
        <v>-0.09224740521076043</v>
      </c>
      <c r="P402" s="27">
        <f t="shared" si="186"/>
        <v>-0.33679305231942386</v>
      </c>
      <c r="Q402" s="27">
        <f t="shared" si="186"/>
        <v>-0.39732048294852784</v>
      </c>
      <c r="R402" s="41"/>
    </row>
    <row r="403" spans="1:18" ht="12">
      <c r="A403" s="13"/>
      <c r="B403" s="20"/>
      <c r="C403" s="19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42"/>
    </row>
    <row r="404" spans="1:18" ht="12">
      <c r="A404" s="13" t="s">
        <v>29</v>
      </c>
      <c r="B404" s="20"/>
      <c r="C404" s="47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43"/>
    </row>
    <row r="405" spans="1:18" ht="12">
      <c r="A405" s="13"/>
      <c r="B405" s="20"/>
      <c r="C405" s="29">
        <v>2001</v>
      </c>
      <c r="D405" s="15">
        <v>2002</v>
      </c>
      <c r="E405" s="14">
        <v>2003</v>
      </c>
      <c r="F405" s="14">
        <v>2004</v>
      </c>
      <c r="G405" s="14"/>
      <c r="H405" s="14">
        <v>2006</v>
      </c>
      <c r="I405" s="14">
        <v>2007</v>
      </c>
      <c r="J405" s="14">
        <v>2008</v>
      </c>
      <c r="K405" s="14">
        <v>2009</v>
      </c>
      <c r="L405" s="14">
        <v>2010</v>
      </c>
      <c r="M405" s="14"/>
      <c r="N405" s="14">
        <v>2012</v>
      </c>
      <c r="O405" s="14">
        <v>2013</v>
      </c>
      <c r="P405" s="14">
        <v>2014</v>
      </c>
      <c r="Q405" s="14">
        <v>2015</v>
      </c>
      <c r="R405" s="12"/>
    </row>
    <row r="406" spans="1:18" ht="12">
      <c r="A406" s="6" t="s">
        <v>13</v>
      </c>
      <c r="B406" s="3"/>
      <c r="C406" s="22"/>
      <c r="D406" s="10"/>
      <c r="E406" s="10"/>
      <c r="F406" s="10"/>
      <c r="G406" s="6"/>
      <c r="H406" s="24"/>
      <c r="I406" s="24"/>
      <c r="J406" s="24"/>
      <c r="K406" s="24"/>
      <c r="L406" s="24"/>
      <c r="M406" s="6" t="s">
        <v>13</v>
      </c>
      <c r="N406" s="24">
        <f aca="true" t="shared" si="187" ref="N406:Q409">N348/$N107</f>
        <v>0</v>
      </c>
      <c r="O406" s="24">
        <f t="shared" si="187"/>
        <v>0.015221568391977903</v>
      </c>
      <c r="P406" s="24">
        <f t="shared" si="187"/>
        <v>-0.17323165605860455</v>
      </c>
      <c r="Q406" s="24">
        <f t="shared" si="187"/>
        <v>-0.28461630839437974</v>
      </c>
      <c r="R406" s="40"/>
    </row>
    <row r="407" spans="1:18" ht="12">
      <c r="A407" s="6" t="s">
        <v>15</v>
      </c>
      <c r="B407" s="3"/>
      <c r="C407" s="35"/>
      <c r="D407" s="10"/>
      <c r="E407" s="10"/>
      <c r="F407" s="10"/>
      <c r="G407" s="6"/>
      <c r="H407" s="24"/>
      <c r="I407" s="24"/>
      <c r="J407" s="24"/>
      <c r="K407" s="24"/>
      <c r="L407" s="24"/>
      <c r="M407" s="6" t="s">
        <v>15</v>
      </c>
      <c r="N407" s="24">
        <f t="shared" si="187"/>
        <v>0</v>
      </c>
      <c r="O407" s="24">
        <f t="shared" si="187"/>
        <v>-0.0591672753834916</v>
      </c>
      <c r="P407" s="24">
        <f t="shared" si="187"/>
        <v>-0.29961042123204285</v>
      </c>
      <c r="Q407" s="24">
        <f t="shared" si="187"/>
        <v>-0.4648161675188702</v>
      </c>
      <c r="R407" s="40"/>
    </row>
    <row r="408" spans="1:18" ht="12">
      <c r="A408" s="6" t="s">
        <v>14</v>
      </c>
      <c r="B408" s="3"/>
      <c r="C408" s="35"/>
      <c r="D408" s="10"/>
      <c r="E408" s="10"/>
      <c r="F408" s="10"/>
      <c r="G408" s="6"/>
      <c r="H408" s="24"/>
      <c r="I408" s="24"/>
      <c r="J408" s="24"/>
      <c r="K408" s="24"/>
      <c r="L408" s="24"/>
      <c r="M408" s="6" t="s">
        <v>14</v>
      </c>
      <c r="N408" s="24">
        <f t="shared" si="187"/>
        <v>0</v>
      </c>
      <c r="O408" s="24">
        <f t="shared" si="187"/>
        <v>-0.041046666973787255</v>
      </c>
      <c r="P408" s="24">
        <f t="shared" si="187"/>
        <v>-0.23160731561247525</v>
      </c>
      <c r="Q408" s="24">
        <f t="shared" si="187"/>
        <v>-0.3996637029529645</v>
      </c>
      <c r="R408" s="40"/>
    </row>
    <row r="409" spans="1:18" ht="12">
      <c r="A409" s="29" t="s">
        <v>0</v>
      </c>
      <c r="B409" s="15"/>
      <c r="C409" s="29"/>
      <c r="D409" s="15"/>
      <c r="E409" s="15"/>
      <c r="F409" s="15"/>
      <c r="G409" s="15"/>
      <c r="H409" s="27"/>
      <c r="I409" s="27"/>
      <c r="J409" s="27"/>
      <c r="K409" s="27"/>
      <c r="L409" s="27"/>
      <c r="M409" s="15" t="s">
        <v>0</v>
      </c>
      <c r="N409" s="27">
        <f t="shared" si="187"/>
        <v>0</v>
      </c>
      <c r="O409" s="27">
        <f t="shared" si="187"/>
        <v>-0.020733257982480928</v>
      </c>
      <c r="P409" s="27">
        <f t="shared" si="187"/>
        <v>-0.2152915136102477</v>
      </c>
      <c r="Q409" s="27">
        <f t="shared" si="187"/>
        <v>-0.3608481680324009</v>
      </c>
      <c r="R409" s="41"/>
    </row>
    <row r="411" spans="1:18" ht="12">
      <c r="A411" s="13" t="s">
        <v>1</v>
      </c>
      <c r="B411" s="20"/>
      <c r="C411" s="47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43"/>
    </row>
    <row r="412" spans="1:18" ht="12">
      <c r="A412" s="13"/>
      <c r="B412" s="20"/>
      <c r="C412" s="29">
        <v>2001</v>
      </c>
      <c r="D412" s="15">
        <v>2002</v>
      </c>
      <c r="E412" s="14">
        <v>2003</v>
      </c>
      <c r="F412" s="14">
        <v>2004</v>
      </c>
      <c r="G412" s="14"/>
      <c r="H412" s="14">
        <v>2006</v>
      </c>
      <c r="I412" s="14">
        <v>2007</v>
      </c>
      <c r="J412" s="14">
        <v>2008</v>
      </c>
      <c r="K412" s="14">
        <v>2009</v>
      </c>
      <c r="L412" s="14">
        <v>2010</v>
      </c>
      <c r="M412" s="14"/>
      <c r="N412" s="14">
        <v>2012</v>
      </c>
      <c r="O412" s="14">
        <v>2013</v>
      </c>
      <c r="P412" s="14">
        <v>2014</v>
      </c>
      <c r="Q412" s="14">
        <v>2015</v>
      </c>
      <c r="R412" s="12"/>
    </row>
    <row r="413" spans="1:18" ht="12">
      <c r="A413" s="6" t="s">
        <v>13</v>
      </c>
      <c r="B413" s="3"/>
      <c r="C413" s="22"/>
      <c r="D413" s="10"/>
      <c r="E413" s="10"/>
      <c r="F413" s="10"/>
      <c r="G413" s="6"/>
      <c r="H413" s="24"/>
      <c r="I413" s="24"/>
      <c r="J413" s="24"/>
      <c r="K413" s="24"/>
      <c r="L413" s="24"/>
      <c r="M413" s="6" t="s">
        <v>13</v>
      </c>
      <c r="N413" s="24">
        <f aca="true" t="shared" si="188" ref="N413:Q416">N355/$N114</f>
        <v>0</v>
      </c>
      <c r="O413" s="24">
        <f t="shared" si="188"/>
        <v>0.06746314462651394</v>
      </c>
      <c r="P413" s="24">
        <f t="shared" si="188"/>
        <v>-0.09902997753055297</v>
      </c>
      <c r="Q413" s="24">
        <f t="shared" si="188"/>
        <v>-0.2392174056009207</v>
      </c>
      <c r="R413" s="40"/>
    </row>
    <row r="414" spans="1:18" ht="12">
      <c r="A414" s="6" t="s">
        <v>15</v>
      </c>
      <c r="B414" s="3"/>
      <c r="C414" s="35"/>
      <c r="D414" s="10"/>
      <c r="E414" s="10"/>
      <c r="F414" s="10"/>
      <c r="G414" s="6"/>
      <c r="H414" s="24"/>
      <c r="I414" s="24"/>
      <c r="J414" s="24"/>
      <c r="K414" s="24"/>
      <c r="L414" s="24"/>
      <c r="M414" s="6" t="s">
        <v>15</v>
      </c>
      <c r="N414" s="24">
        <f t="shared" si="188"/>
        <v>0</v>
      </c>
      <c r="O414" s="24">
        <f t="shared" si="188"/>
        <v>-0.06589204294749228</v>
      </c>
      <c r="P414" s="24">
        <f t="shared" si="188"/>
        <v>-0.31842918076187676</v>
      </c>
      <c r="Q414" s="24">
        <f t="shared" si="188"/>
        <v>-0.49007206942197384</v>
      </c>
      <c r="R414" s="40"/>
    </row>
    <row r="415" spans="1:18" ht="12">
      <c r="A415" s="6" t="s">
        <v>14</v>
      </c>
      <c r="B415" s="3"/>
      <c r="C415" s="35"/>
      <c r="D415" s="10"/>
      <c r="E415" s="10"/>
      <c r="F415" s="10"/>
      <c r="G415" s="6"/>
      <c r="H415" s="24"/>
      <c r="I415" s="24"/>
      <c r="J415" s="24"/>
      <c r="K415" s="24"/>
      <c r="L415" s="24"/>
      <c r="M415" s="6" t="s">
        <v>14</v>
      </c>
      <c r="N415" s="24">
        <f t="shared" si="188"/>
        <v>0</v>
      </c>
      <c r="O415" s="24">
        <f t="shared" si="188"/>
        <v>-0.021453309389430478</v>
      </c>
      <c r="P415" s="24">
        <f t="shared" si="188"/>
        <v>-0.20975500256541815</v>
      </c>
      <c r="Q415" s="24">
        <f t="shared" si="188"/>
        <v>-0.3904887121600821</v>
      </c>
      <c r="R415" s="40"/>
    </row>
    <row r="416" spans="1:18" ht="12">
      <c r="A416" s="29" t="s">
        <v>0</v>
      </c>
      <c r="B416" s="15"/>
      <c r="C416" s="29"/>
      <c r="D416" s="15"/>
      <c r="E416" s="15"/>
      <c r="F416" s="15"/>
      <c r="G416" s="15"/>
      <c r="H416" s="27"/>
      <c r="I416" s="27"/>
      <c r="J416" s="27"/>
      <c r="K416" s="27"/>
      <c r="L416" s="27"/>
      <c r="M416" s="15" t="s">
        <v>0</v>
      </c>
      <c r="N416" s="27">
        <f t="shared" si="188"/>
        <v>0</v>
      </c>
      <c r="O416" s="27">
        <f t="shared" si="188"/>
        <v>0.0020273875155610885</v>
      </c>
      <c r="P416" s="27">
        <f t="shared" si="188"/>
        <v>-0.18696425395696248</v>
      </c>
      <c r="Q416" s="27">
        <f t="shared" si="188"/>
        <v>-0.35344122354614976</v>
      </c>
      <c r="R416" s="41"/>
    </row>
    <row r="418" spans="1:20" ht="12">
      <c r="A418" s="13" t="s">
        <v>46</v>
      </c>
      <c r="B418" s="20"/>
      <c r="C418" s="47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43"/>
      <c r="T418" s="10"/>
    </row>
    <row r="419" spans="1:20" ht="12">
      <c r="A419" s="13"/>
      <c r="B419" s="20"/>
      <c r="C419" s="29">
        <v>2001</v>
      </c>
      <c r="D419" s="15">
        <v>2002</v>
      </c>
      <c r="E419" s="14">
        <v>2003</v>
      </c>
      <c r="F419" s="14">
        <v>2004</v>
      </c>
      <c r="G419" s="14">
        <v>2005</v>
      </c>
      <c r="H419" s="14">
        <v>2006</v>
      </c>
      <c r="I419" s="14">
        <v>2007</v>
      </c>
      <c r="J419" s="14">
        <v>2008</v>
      </c>
      <c r="K419" s="14">
        <v>2009</v>
      </c>
      <c r="L419" s="14">
        <v>2010</v>
      </c>
      <c r="M419" s="14">
        <v>2011</v>
      </c>
      <c r="N419" s="14">
        <v>2012</v>
      </c>
      <c r="O419" s="14">
        <v>2013</v>
      </c>
      <c r="P419" s="14">
        <v>2014</v>
      </c>
      <c r="Q419" s="14">
        <v>2015</v>
      </c>
      <c r="R419" s="12"/>
      <c r="T419" s="10"/>
    </row>
    <row r="420" spans="1:20" ht="12">
      <c r="A420" s="6" t="s">
        <v>13</v>
      </c>
      <c r="B420" s="3"/>
      <c r="C420" s="3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>
        <v>15367</v>
      </c>
      <c r="P420" s="10">
        <v>16047</v>
      </c>
      <c r="Q420" s="10"/>
      <c r="R420" s="40"/>
      <c r="T420" s="10"/>
    </row>
    <row r="421" spans="1:20" ht="12">
      <c r="A421" s="6" t="s">
        <v>15</v>
      </c>
      <c r="B421" s="3"/>
      <c r="C421" s="35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>
        <v>20590</v>
      </c>
      <c r="P421" s="10">
        <v>21217</v>
      </c>
      <c r="Q421" s="10"/>
      <c r="R421" s="40"/>
      <c r="T421" s="48"/>
    </row>
    <row r="422" spans="1:18" ht="12">
      <c r="A422" s="6" t="s">
        <v>14</v>
      </c>
      <c r="B422" s="3"/>
      <c r="C422" s="35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>
        <v>32207</v>
      </c>
      <c r="P422" s="10">
        <v>32771</v>
      </c>
      <c r="Q422" s="10"/>
      <c r="R422" s="40"/>
    </row>
    <row r="423" spans="1:18" ht="12">
      <c r="A423" s="29" t="s">
        <v>0</v>
      </c>
      <c r="B423" s="15"/>
      <c r="C423" s="2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>
        <v>68164</v>
      </c>
      <c r="P423" s="15">
        <f>SUM(P420:P422)</f>
        <v>70035</v>
      </c>
      <c r="Q423" s="15">
        <v>77886</v>
      </c>
      <c r="R423" s="41"/>
    </row>
    <row r="425" spans="1:20" ht="12">
      <c r="A425" s="13" t="s">
        <v>47</v>
      </c>
      <c r="B425" s="20"/>
      <c r="C425" s="4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43"/>
      <c r="T425" s="10"/>
    </row>
    <row r="426" spans="1:20" ht="12">
      <c r="A426" s="13"/>
      <c r="B426" s="20"/>
      <c r="C426" s="29">
        <v>2001</v>
      </c>
      <c r="D426" s="15">
        <v>2002</v>
      </c>
      <c r="E426" s="14">
        <v>2003</v>
      </c>
      <c r="F426" s="14">
        <v>2004</v>
      </c>
      <c r="G426" s="14">
        <v>2005</v>
      </c>
      <c r="H426" s="14">
        <v>2006</v>
      </c>
      <c r="I426" s="14">
        <v>2007</v>
      </c>
      <c r="J426" s="14">
        <v>2008</v>
      </c>
      <c r="K426" s="14">
        <v>2009</v>
      </c>
      <c r="L426" s="14">
        <v>2010</v>
      </c>
      <c r="M426" s="14">
        <v>2011</v>
      </c>
      <c r="N426" s="14">
        <v>2012</v>
      </c>
      <c r="O426" s="14">
        <v>2013</v>
      </c>
      <c r="P426" s="14">
        <v>2014</v>
      </c>
      <c r="Q426" s="14">
        <v>2015</v>
      </c>
      <c r="R426" s="12"/>
      <c r="T426" s="10"/>
    </row>
    <row r="427" spans="1:20" ht="12">
      <c r="A427" s="6" t="s">
        <v>13</v>
      </c>
      <c r="B427" s="3"/>
      <c r="C427" s="3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>
        <f aca="true" t="shared" si="189" ref="O427:P430">O420+O114</f>
        <v>34845</v>
      </c>
      <c r="P427" s="10">
        <f t="shared" si="189"/>
        <v>32487</v>
      </c>
      <c r="Q427" s="10"/>
      <c r="R427" s="40"/>
      <c r="T427" s="10"/>
    </row>
    <row r="428" spans="1:20" ht="12">
      <c r="A428" s="6" t="s">
        <v>15</v>
      </c>
      <c r="B428" s="3"/>
      <c r="C428" s="3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>
        <f t="shared" si="189"/>
        <v>26941</v>
      </c>
      <c r="P428" s="10">
        <f t="shared" si="189"/>
        <v>25851</v>
      </c>
      <c r="Q428" s="10"/>
      <c r="R428" s="40"/>
      <c r="T428" s="48"/>
    </row>
    <row r="429" spans="1:18" ht="12">
      <c r="A429" s="6" t="s">
        <v>14</v>
      </c>
      <c r="B429" s="3"/>
      <c r="C429" s="3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>
        <f t="shared" si="189"/>
        <v>62722</v>
      </c>
      <c r="P429" s="10">
        <f t="shared" si="189"/>
        <v>57414</v>
      </c>
      <c r="Q429" s="10"/>
      <c r="R429" s="40"/>
    </row>
    <row r="430" spans="1:18" ht="12">
      <c r="A430" s="29" t="s">
        <v>0</v>
      </c>
      <c r="B430" s="15"/>
      <c r="C430" s="2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>
        <f t="shared" si="189"/>
        <v>124508</v>
      </c>
      <c r="P430" s="15">
        <f t="shared" si="189"/>
        <v>115752</v>
      </c>
      <c r="Q430" s="15">
        <f>Q423+Q117</f>
        <v>114242</v>
      </c>
      <c r="R430" s="41"/>
    </row>
    <row r="432" spans="1:20" ht="12">
      <c r="A432" s="13" t="s">
        <v>48</v>
      </c>
      <c r="B432" s="20"/>
      <c r="C432" s="47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43"/>
      <c r="T432" s="10"/>
    </row>
    <row r="433" spans="1:20" ht="12">
      <c r="A433" s="13"/>
      <c r="B433" s="20"/>
      <c r="C433" s="29">
        <v>2001</v>
      </c>
      <c r="D433" s="15">
        <v>2002</v>
      </c>
      <c r="E433" s="14">
        <v>2003</v>
      </c>
      <c r="F433" s="14">
        <v>2004</v>
      </c>
      <c r="G433" s="14">
        <v>2005</v>
      </c>
      <c r="H433" s="14">
        <v>2006</v>
      </c>
      <c r="I433" s="14">
        <v>2007</v>
      </c>
      <c r="J433" s="14">
        <v>2008</v>
      </c>
      <c r="K433" s="14">
        <v>2009</v>
      </c>
      <c r="L433" s="14">
        <v>2010</v>
      </c>
      <c r="M433" s="14">
        <v>2011</v>
      </c>
      <c r="N433" s="14">
        <v>2012</v>
      </c>
      <c r="O433" s="14">
        <v>2013</v>
      </c>
      <c r="P433" s="14">
        <v>2014</v>
      </c>
      <c r="Q433" s="14">
        <v>2015</v>
      </c>
      <c r="R433" s="12"/>
      <c r="T433" s="10"/>
    </row>
    <row r="434" spans="1:20" ht="12">
      <c r="A434" s="6" t="s">
        <v>13</v>
      </c>
      <c r="B434" s="3"/>
      <c r="C434" s="3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40"/>
      <c r="T434" s="10"/>
    </row>
    <row r="435" spans="1:20" ht="12">
      <c r="A435" s="6" t="s">
        <v>15</v>
      </c>
      <c r="B435" s="3"/>
      <c r="C435" s="3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40"/>
      <c r="T435" s="48"/>
    </row>
    <row r="436" spans="1:18" ht="12">
      <c r="A436" s="6" t="s">
        <v>14</v>
      </c>
      <c r="B436" s="3"/>
      <c r="C436" s="3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40"/>
    </row>
    <row r="437" spans="1:18" ht="12">
      <c r="A437" s="29" t="s">
        <v>0</v>
      </c>
      <c r="B437" s="15"/>
      <c r="C437" s="2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41"/>
    </row>
    <row r="439" spans="1:20" ht="12">
      <c r="A439" s="13" t="s">
        <v>49</v>
      </c>
      <c r="B439" s="20"/>
      <c r="C439" s="47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43"/>
      <c r="T439" s="10"/>
    </row>
    <row r="440" spans="1:20" ht="12">
      <c r="A440" s="13"/>
      <c r="B440" s="20"/>
      <c r="C440" s="29">
        <v>2001</v>
      </c>
      <c r="D440" s="15">
        <v>2002</v>
      </c>
      <c r="E440" s="14">
        <v>2003</v>
      </c>
      <c r="F440" s="14">
        <v>2004</v>
      </c>
      <c r="G440" s="14">
        <v>2005</v>
      </c>
      <c r="H440" s="14">
        <v>2006</v>
      </c>
      <c r="I440" s="14">
        <v>2007</v>
      </c>
      <c r="J440" s="14">
        <v>2008</v>
      </c>
      <c r="K440" s="14">
        <v>2009</v>
      </c>
      <c r="L440" s="14">
        <v>2010</v>
      </c>
      <c r="M440" s="14">
        <v>2011</v>
      </c>
      <c r="N440" s="14">
        <v>2012</v>
      </c>
      <c r="O440" s="14">
        <v>2013</v>
      </c>
      <c r="P440" s="14">
        <v>2014</v>
      </c>
      <c r="Q440" s="14">
        <v>2015</v>
      </c>
      <c r="R440" s="12"/>
      <c r="T440" s="10"/>
    </row>
    <row r="441" spans="1:20" ht="12">
      <c r="A441" s="6" t="s">
        <v>13</v>
      </c>
      <c r="B441" s="3"/>
      <c r="C441" s="3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40"/>
      <c r="T441" s="10"/>
    </row>
    <row r="442" spans="1:20" ht="12">
      <c r="A442" s="6" t="s">
        <v>15</v>
      </c>
      <c r="B442" s="3"/>
      <c r="C442" s="3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40"/>
      <c r="T442" s="48"/>
    </row>
    <row r="443" spans="1:18" ht="12">
      <c r="A443" s="6" t="s">
        <v>14</v>
      </c>
      <c r="B443" s="3"/>
      <c r="C443" s="3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40"/>
    </row>
    <row r="444" spans="1:18" ht="12">
      <c r="A444" s="29" t="s">
        <v>0</v>
      </c>
      <c r="B444" s="15"/>
      <c r="C444" s="2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41"/>
    </row>
    <row r="446" spans="1:20" ht="12">
      <c r="A446" s="13" t="s">
        <v>50</v>
      </c>
      <c r="B446" s="20"/>
      <c r="C446" s="47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43"/>
      <c r="T446" s="10"/>
    </row>
    <row r="447" spans="1:20" ht="12">
      <c r="A447" s="13"/>
      <c r="B447" s="20"/>
      <c r="C447" s="29">
        <v>2001</v>
      </c>
      <c r="D447" s="15">
        <v>2002</v>
      </c>
      <c r="E447" s="14">
        <v>2003</v>
      </c>
      <c r="F447" s="14">
        <v>2004</v>
      </c>
      <c r="G447" s="14">
        <v>2005</v>
      </c>
      <c r="H447" s="14">
        <v>2006</v>
      </c>
      <c r="I447" s="14">
        <v>2007</v>
      </c>
      <c r="J447" s="14">
        <v>2008</v>
      </c>
      <c r="K447" s="14">
        <v>2009</v>
      </c>
      <c r="L447" s="14">
        <v>2010</v>
      </c>
      <c r="M447" s="14">
        <v>2011</v>
      </c>
      <c r="N447" s="14">
        <v>2012</v>
      </c>
      <c r="O447" s="14">
        <v>2013</v>
      </c>
      <c r="P447" s="14">
        <v>2014</v>
      </c>
      <c r="Q447" s="14">
        <v>2015</v>
      </c>
      <c r="R447" s="12"/>
      <c r="T447" s="10"/>
    </row>
    <row r="448" spans="1:20" ht="12">
      <c r="A448" s="6" t="s">
        <v>13</v>
      </c>
      <c r="B448" s="3"/>
      <c r="C448" s="3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24">
        <f aca="true" t="shared" si="190" ref="O448:P451">O420/O86</f>
        <v>0.020721189631179814</v>
      </c>
      <c r="P448" s="24">
        <f t="shared" si="190"/>
        <v>0.021691320092621005</v>
      </c>
      <c r="Q448" s="10"/>
      <c r="R448" s="40"/>
      <c r="T448" s="10"/>
    </row>
    <row r="449" spans="1:20" ht="12">
      <c r="A449" s="6" t="s">
        <v>15</v>
      </c>
      <c r="B449" s="3"/>
      <c r="C449" s="3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24">
        <f t="shared" si="190"/>
        <v>0.14840709240305608</v>
      </c>
      <c r="P449" s="24">
        <f t="shared" si="190"/>
        <v>0.1530487848862792</v>
      </c>
      <c r="Q449" s="10"/>
      <c r="R449" s="40"/>
      <c r="T449" s="48"/>
    </row>
    <row r="450" spans="1:18" ht="12">
      <c r="A450" s="6" t="s">
        <v>14</v>
      </c>
      <c r="B450" s="3"/>
      <c r="C450" s="3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24">
        <f t="shared" si="190"/>
        <v>0.07175848047680053</v>
      </c>
      <c r="P450" s="24">
        <f t="shared" si="190"/>
        <v>0.0733734408339733</v>
      </c>
      <c r="Q450" s="10"/>
      <c r="R450" s="40"/>
    </row>
    <row r="451" spans="1:18" ht="12">
      <c r="A451" s="29" t="s">
        <v>0</v>
      </c>
      <c r="B451" s="15"/>
      <c r="C451" s="2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27">
        <f t="shared" si="190"/>
        <v>0.051283015830144</v>
      </c>
      <c r="P451" s="27">
        <f t="shared" si="190"/>
        <v>0.052854569371292126</v>
      </c>
      <c r="Q451" s="27">
        <f>Q423/Q89</f>
        <v>0.05901590154469118</v>
      </c>
      <c r="R451" s="41"/>
    </row>
    <row r="453" spans="1:20" ht="12">
      <c r="A453" s="13" t="s">
        <v>51</v>
      </c>
      <c r="B453" s="20"/>
      <c r="C453" s="47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43"/>
      <c r="T453" s="10"/>
    </row>
    <row r="454" spans="1:20" ht="12">
      <c r="A454" s="13"/>
      <c r="B454" s="20"/>
      <c r="C454" s="29">
        <v>2001</v>
      </c>
      <c r="D454" s="15">
        <v>2002</v>
      </c>
      <c r="E454" s="14">
        <v>2003</v>
      </c>
      <c r="F454" s="14">
        <v>2004</v>
      </c>
      <c r="G454" s="14">
        <v>2005</v>
      </c>
      <c r="H454" s="14">
        <v>2006</v>
      </c>
      <c r="I454" s="14">
        <v>2007</v>
      </c>
      <c r="J454" s="14">
        <v>2008</v>
      </c>
      <c r="K454" s="14">
        <v>2009</v>
      </c>
      <c r="L454" s="14">
        <v>2010</v>
      </c>
      <c r="M454" s="14">
        <v>2011</v>
      </c>
      <c r="N454" s="14">
        <v>2012</v>
      </c>
      <c r="O454" s="14">
        <v>2013</v>
      </c>
      <c r="P454" s="14">
        <v>2014</v>
      </c>
      <c r="Q454" s="14">
        <v>2015</v>
      </c>
      <c r="R454" s="12"/>
      <c r="T454" s="10"/>
    </row>
    <row r="455" spans="1:20" ht="12">
      <c r="A455" s="6" t="s">
        <v>13</v>
      </c>
      <c r="B455" s="3"/>
      <c r="C455" s="35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24">
        <f aca="true" t="shared" si="191" ref="O455:P458">O427/O86</f>
        <v>0.046985739096665625</v>
      </c>
      <c r="P455" s="24">
        <f t="shared" si="191"/>
        <v>0.0439138727393892</v>
      </c>
      <c r="Q455" s="10"/>
      <c r="R455" s="40"/>
      <c r="T455" s="10"/>
    </row>
    <row r="456" spans="1:20" ht="12">
      <c r="A456" s="6" t="s">
        <v>15</v>
      </c>
      <c r="B456" s="3"/>
      <c r="C456" s="35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24">
        <f t="shared" si="191"/>
        <v>0.19418336456681562</v>
      </c>
      <c r="P456" s="24">
        <f t="shared" si="191"/>
        <v>0.1864761341422069</v>
      </c>
      <c r="Q456" s="10"/>
      <c r="R456" s="40"/>
      <c r="T456" s="48"/>
    </row>
    <row r="457" spans="1:18" ht="12">
      <c r="A457" s="6" t="s">
        <v>14</v>
      </c>
      <c r="B457" s="3"/>
      <c r="C457" s="35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24">
        <f t="shared" si="191"/>
        <v>0.13974711747340277</v>
      </c>
      <c r="P457" s="24">
        <f t="shared" si="191"/>
        <v>0.12854849507313612</v>
      </c>
      <c r="Q457" s="10"/>
      <c r="R457" s="40"/>
    </row>
    <row r="458" spans="1:18" ht="12">
      <c r="A458" s="29" t="s">
        <v>0</v>
      </c>
      <c r="B458" s="15"/>
      <c r="C458" s="2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27">
        <f t="shared" si="191"/>
        <v>0.09367328406460258</v>
      </c>
      <c r="P458" s="27">
        <f t="shared" si="191"/>
        <v>0.08735663759357187</v>
      </c>
      <c r="Q458" s="27">
        <f>Q430/Q89</f>
        <v>0.08656362663724687</v>
      </c>
      <c r="R458" s="41"/>
    </row>
    <row r="460" ht="12">
      <c r="A460" s="7" t="s">
        <v>52</v>
      </c>
    </row>
    <row r="461" spans="2:17" ht="12">
      <c r="B461" s="6" t="s">
        <v>13</v>
      </c>
      <c r="D461" s="1" t="s">
        <v>1</v>
      </c>
      <c r="E461" s="1" t="s">
        <v>53</v>
      </c>
      <c r="F461" s="1" t="s">
        <v>54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3:17" ht="12">
      <c r="C462" s="1">
        <v>2013</v>
      </c>
      <c r="D462" s="11">
        <v>0.026264549465485808</v>
      </c>
      <c r="E462" s="11">
        <f>D484/D490</f>
        <v>0.004815212349381344</v>
      </c>
      <c r="F462" s="11">
        <f>SUM(D462:E462)</f>
        <v>0.03107976181486715</v>
      </c>
      <c r="H462" s="73"/>
      <c r="I462" s="74"/>
      <c r="J462" s="74"/>
      <c r="K462" s="74"/>
      <c r="L462" s="76"/>
      <c r="M462" s="9"/>
      <c r="N462" s="9"/>
      <c r="O462" s="9"/>
      <c r="P462" s="9"/>
      <c r="Q462" s="9"/>
    </row>
    <row r="463" spans="3:17" ht="12">
      <c r="C463" s="1">
        <v>2014</v>
      </c>
      <c r="D463" s="11">
        <v>0.0222225526467682</v>
      </c>
      <c r="E463" s="11">
        <f>D485/D491</f>
        <v>0.0058503167795141585</v>
      </c>
      <c r="F463" s="11">
        <f>SUM(D463:E463)</f>
        <v>0.02807286942628236</v>
      </c>
      <c r="H463" s="73"/>
      <c r="I463" s="74"/>
      <c r="J463" s="74"/>
      <c r="K463" s="74"/>
      <c r="L463" s="76"/>
      <c r="M463" s="9"/>
      <c r="N463" s="9"/>
      <c r="O463" s="9"/>
      <c r="P463" s="9"/>
      <c r="Q463" s="9"/>
    </row>
    <row r="464" spans="3:17" ht="12">
      <c r="C464" s="1">
        <v>2015</v>
      </c>
      <c r="D464" s="11">
        <v>0.01884761024195596</v>
      </c>
      <c r="E464" s="11"/>
      <c r="F464" s="11"/>
      <c r="H464" s="73"/>
      <c r="I464" s="74"/>
      <c r="J464" s="74"/>
      <c r="K464" s="74"/>
      <c r="L464" s="76"/>
      <c r="M464" s="9"/>
      <c r="N464" s="9"/>
      <c r="O464" s="9"/>
      <c r="P464" s="9"/>
      <c r="Q464" s="9"/>
    </row>
    <row r="465" spans="4:17" ht="12">
      <c r="D465" s="11"/>
      <c r="E465" s="24"/>
      <c r="F465" s="11"/>
      <c r="H465" s="73"/>
      <c r="I465" s="74"/>
      <c r="J465" s="74"/>
      <c r="K465" s="74"/>
      <c r="L465" s="76"/>
      <c r="M465" s="9"/>
      <c r="N465" s="9"/>
      <c r="O465" s="9"/>
      <c r="P465" s="9"/>
      <c r="Q465" s="9"/>
    </row>
    <row r="466" spans="2:17" ht="12">
      <c r="B466" s="6" t="s">
        <v>15</v>
      </c>
      <c r="D466" s="11" t="s">
        <v>1</v>
      </c>
      <c r="E466" s="24" t="s">
        <v>53</v>
      </c>
      <c r="F466" s="11" t="s">
        <v>54</v>
      </c>
      <c r="H466" s="9"/>
      <c r="I466" s="24"/>
      <c r="J466" s="24"/>
      <c r="K466" s="24"/>
      <c r="L466" s="24"/>
      <c r="M466" s="9"/>
      <c r="N466" s="9"/>
      <c r="O466" s="9"/>
      <c r="P466" s="9"/>
      <c r="Q466" s="9"/>
    </row>
    <row r="467" spans="3:17" ht="12">
      <c r="C467" s="1">
        <v>2013</v>
      </c>
      <c r="D467" s="11">
        <v>0.04577627216375955</v>
      </c>
      <c r="E467" s="24">
        <f>E484/E490</f>
        <v>0.03567103935418769</v>
      </c>
      <c r="F467" s="11">
        <f>SUM(D467:E467)</f>
        <v>0.08144731151794724</v>
      </c>
      <c r="H467" s="9"/>
      <c r="I467" s="77"/>
      <c r="J467" s="73"/>
      <c r="K467" s="73"/>
      <c r="L467" s="73"/>
      <c r="M467" s="73"/>
      <c r="N467" s="77"/>
      <c r="O467" s="9"/>
      <c r="P467" s="9"/>
      <c r="Q467" s="9"/>
    </row>
    <row r="468" spans="3:17" ht="12">
      <c r="C468" s="1">
        <v>2014</v>
      </c>
      <c r="D468" s="11">
        <v>0.03342734925592769</v>
      </c>
      <c r="E468" s="24">
        <f>E485/E491</f>
        <v>0.03476905986481905</v>
      </c>
      <c r="F468" s="11">
        <f>SUM(D468:E468)</f>
        <v>0.06819640912074673</v>
      </c>
      <c r="H468" s="9"/>
      <c r="I468" s="73"/>
      <c r="J468" s="73"/>
      <c r="K468" s="73"/>
      <c r="L468" s="73"/>
      <c r="M468" s="73"/>
      <c r="N468" s="73"/>
      <c r="O468" s="9"/>
      <c r="P468" s="9"/>
      <c r="Q468" s="9"/>
    </row>
    <row r="469" spans="3:18" ht="12">
      <c r="C469" s="1">
        <v>2015</v>
      </c>
      <c r="D469" s="11">
        <v>0.024833286775397354</v>
      </c>
      <c r="E469" s="24"/>
      <c r="F469" s="11"/>
      <c r="H469" s="9"/>
      <c r="I469" s="73"/>
      <c r="J469" s="78"/>
      <c r="K469" s="78"/>
      <c r="L469" s="78"/>
      <c r="M469" s="75"/>
      <c r="N469" s="73"/>
      <c r="O469" s="10"/>
      <c r="P469" s="10"/>
      <c r="Q469" s="10"/>
      <c r="R469" s="3"/>
    </row>
    <row r="470" spans="4:18" ht="12">
      <c r="D470" s="11"/>
      <c r="E470" s="24"/>
      <c r="F470" s="11"/>
      <c r="H470" s="9"/>
      <c r="I470" s="73"/>
      <c r="J470" s="78"/>
      <c r="K470" s="78"/>
      <c r="L470" s="78"/>
      <c r="M470" s="75"/>
      <c r="N470" s="73"/>
      <c r="O470" s="10"/>
      <c r="P470" s="10"/>
      <c r="Q470" s="10"/>
      <c r="R470" s="3"/>
    </row>
    <row r="471" spans="2:18" ht="12">
      <c r="B471" s="6" t="s">
        <v>14</v>
      </c>
      <c r="D471" s="11" t="s">
        <v>1</v>
      </c>
      <c r="E471" s="24" t="s">
        <v>53</v>
      </c>
      <c r="F471" s="11" t="s">
        <v>54</v>
      </c>
      <c r="H471" s="9"/>
      <c r="I471" s="73"/>
      <c r="J471" s="78"/>
      <c r="K471" s="78"/>
      <c r="L471" s="78"/>
      <c r="M471" s="75"/>
      <c r="N471" s="73"/>
      <c r="O471" s="10"/>
      <c r="P471" s="10"/>
      <c r="Q471" s="10"/>
      <c r="R471" s="3"/>
    </row>
    <row r="472" spans="3:18" ht="12">
      <c r="C472" s="1">
        <v>2013</v>
      </c>
      <c r="D472" s="11">
        <v>0.06798863699660224</v>
      </c>
      <c r="E472" s="24">
        <f>F484/F490</f>
        <v>0.017213836127666686</v>
      </c>
      <c r="F472" s="11">
        <f>SUM(D472:E472)</f>
        <v>0.08520247312426893</v>
      </c>
      <c r="H472" s="9"/>
      <c r="I472" s="73"/>
      <c r="J472" s="74"/>
      <c r="K472" s="74"/>
      <c r="L472" s="74"/>
      <c r="M472" s="76"/>
      <c r="N472" s="73"/>
      <c r="O472" s="10"/>
      <c r="P472" s="10"/>
      <c r="Q472" s="10"/>
      <c r="R472" s="3"/>
    </row>
    <row r="473" spans="3:18" ht="12">
      <c r="C473" s="1">
        <v>2014</v>
      </c>
      <c r="D473" s="11">
        <v>0.0551750542391628</v>
      </c>
      <c r="E473" s="24">
        <f>F485/F491</f>
        <v>0.01464065575091854</v>
      </c>
      <c r="F473" s="11">
        <f>SUM(D473:E473)</f>
        <v>0.06981570999008134</v>
      </c>
      <c r="H473" s="9"/>
      <c r="I473" s="73"/>
      <c r="J473" s="74"/>
      <c r="K473" s="74"/>
      <c r="L473" s="74"/>
      <c r="M473" s="76"/>
      <c r="N473" s="73"/>
      <c r="O473" s="10"/>
      <c r="P473" s="10"/>
      <c r="Q473" s="10"/>
      <c r="R473" s="3"/>
    </row>
    <row r="474" spans="3:18" ht="12">
      <c r="C474" s="1">
        <v>2015</v>
      </c>
      <c r="D474" s="11">
        <v>0.04284754596524766</v>
      </c>
      <c r="E474" s="24"/>
      <c r="F474" s="11"/>
      <c r="H474" s="9"/>
      <c r="I474" s="73"/>
      <c r="J474" s="74"/>
      <c r="K474" s="74"/>
      <c r="L474" s="74"/>
      <c r="M474" s="76"/>
      <c r="N474" s="73"/>
      <c r="O474" s="10"/>
      <c r="P474" s="10"/>
      <c r="Q474" s="10"/>
      <c r="R474" s="3"/>
    </row>
    <row r="475" spans="4:18" ht="12">
      <c r="D475" s="11"/>
      <c r="E475" s="24"/>
      <c r="F475" s="11"/>
      <c r="H475" s="9"/>
      <c r="I475" s="73"/>
      <c r="J475" s="74"/>
      <c r="K475" s="74"/>
      <c r="L475" s="74"/>
      <c r="M475" s="76"/>
      <c r="N475" s="73"/>
      <c r="O475" s="10"/>
      <c r="P475" s="10"/>
      <c r="Q475" s="10"/>
      <c r="R475" s="3"/>
    </row>
    <row r="476" spans="4:17" ht="12">
      <c r="D476" s="11"/>
      <c r="E476" s="24"/>
      <c r="F476" s="11"/>
      <c r="H476" s="9"/>
      <c r="I476" s="79"/>
      <c r="J476" s="79"/>
      <c r="K476" s="79"/>
      <c r="L476" s="79"/>
      <c r="M476" s="79"/>
      <c r="N476" s="9"/>
      <c r="O476" s="9"/>
      <c r="P476" s="9"/>
      <c r="Q476" s="9"/>
    </row>
    <row r="477" spans="2:17" ht="12.75">
      <c r="B477" s="6" t="s">
        <v>0</v>
      </c>
      <c r="D477" s="11" t="s">
        <v>1</v>
      </c>
      <c r="E477" s="24" t="s">
        <v>53</v>
      </c>
      <c r="F477" s="11" t="s">
        <v>54</v>
      </c>
      <c r="H477" s="9"/>
      <c r="I477" s="80"/>
      <c r="J477" s="79"/>
      <c r="K477" s="79"/>
      <c r="L477" s="79"/>
      <c r="M477" s="79"/>
      <c r="N477" s="9"/>
      <c r="O477" s="9"/>
      <c r="P477" s="9"/>
      <c r="Q477" s="9"/>
    </row>
    <row r="478" spans="3:17" ht="12.75">
      <c r="C478" s="1">
        <v>2013</v>
      </c>
      <c r="D478" s="11">
        <v>0.04239026823445857</v>
      </c>
      <c r="E478" s="24">
        <f>G484/G490</f>
        <v>0.012222637685237361</v>
      </c>
      <c r="F478" s="11">
        <f>SUM(D478:E478)</f>
        <v>0.054612905919695934</v>
      </c>
      <c r="H478" s="9"/>
      <c r="I478" s="80"/>
      <c r="J478" s="79"/>
      <c r="K478" s="79"/>
      <c r="L478" s="79"/>
      <c r="M478" s="79"/>
      <c r="N478" s="9"/>
      <c r="O478" s="9"/>
      <c r="P478" s="9"/>
      <c r="Q478" s="9"/>
    </row>
    <row r="479" spans="3:17" ht="12.75">
      <c r="C479" s="1">
        <v>2014</v>
      </c>
      <c r="D479" s="11">
        <v>0.03450206822227975</v>
      </c>
      <c r="E479" s="24">
        <f>G485/G491</f>
        <v>0.011838789601305912</v>
      </c>
      <c r="F479" s="11">
        <f>SUM(D479:E479)</f>
        <v>0.04634085782358566</v>
      </c>
      <c r="H479" s="9"/>
      <c r="I479" s="80"/>
      <c r="J479" s="79"/>
      <c r="K479" s="79"/>
      <c r="L479" s="79"/>
      <c r="M479" s="79"/>
      <c r="N479" s="9"/>
      <c r="O479" s="9"/>
      <c r="P479" s="9"/>
      <c r="Q479" s="9"/>
    </row>
    <row r="480" spans="3:17" ht="12">
      <c r="C480" s="1">
        <v>2015</v>
      </c>
      <c r="D480" s="11">
        <v>0.027547725092555687</v>
      </c>
      <c r="E480" s="24">
        <f>G486/G492</f>
        <v>0.012678954889804554</v>
      </c>
      <c r="F480" s="11">
        <f>SUM(D480:E480)</f>
        <v>0.04022667998236024</v>
      </c>
      <c r="H480" s="9"/>
      <c r="I480" s="81"/>
      <c r="J480" s="79"/>
      <c r="K480" s="79"/>
      <c r="L480" s="79"/>
      <c r="M480" s="79"/>
      <c r="N480" s="9"/>
      <c r="O480" s="9"/>
      <c r="P480" s="9"/>
      <c r="Q480" s="9"/>
    </row>
    <row r="481" spans="6:17" ht="12">
      <c r="F481" s="11"/>
      <c r="H481" s="9"/>
      <c r="I481" s="86"/>
      <c r="J481" s="86"/>
      <c r="K481" s="86"/>
      <c r="L481" s="86"/>
      <c r="M481" s="86"/>
      <c r="N481" s="9"/>
      <c r="O481" s="9"/>
      <c r="P481" s="9"/>
      <c r="Q481" s="9"/>
    </row>
    <row r="482" spans="2:17" ht="12">
      <c r="B482" s="1" t="s">
        <v>61</v>
      </c>
      <c r="C482" s="1">
        <v>2011</v>
      </c>
      <c r="D482" s="1">
        <v>3330</v>
      </c>
      <c r="E482" s="1">
        <v>4228</v>
      </c>
      <c r="F482" s="1">
        <v>7331</v>
      </c>
      <c r="G482" s="1">
        <v>14889</v>
      </c>
      <c r="H482" s="9"/>
      <c r="I482" s="77"/>
      <c r="J482" s="73"/>
      <c r="K482" s="73"/>
      <c r="L482" s="73"/>
      <c r="M482" s="73"/>
      <c r="N482" s="9"/>
      <c r="O482" s="9"/>
      <c r="P482" s="9"/>
      <c r="Q482" s="9"/>
    </row>
    <row r="483" spans="3:17" ht="12">
      <c r="C483" s="1">
        <v>2012</v>
      </c>
      <c r="D483" s="1">
        <v>3392</v>
      </c>
      <c r="E483" s="1">
        <v>4605</v>
      </c>
      <c r="F483" s="1">
        <v>7529</v>
      </c>
      <c r="G483" s="1">
        <v>15526</v>
      </c>
      <c r="H483" s="9"/>
      <c r="I483" s="73"/>
      <c r="J483" s="73"/>
      <c r="K483" s="73"/>
      <c r="L483" s="73"/>
      <c r="M483" s="73"/>
      <c r="N483" s="9"/>
      <c r="O483" s="9"/>
      <c r="P483" s="9"/>
      <c r="Q483" s="9"/>
    </row>
    <row r="484" spans="3:17" ht="12">
      <c r="C484" s="1">
        <v>2013</v>
      </c>
      <c r="D484" s="1">
        <v>3571</v>
      </c>
      <c r="E484" s="1">
        <v>4949</v>
      </c>
      <c r="F484" s="1">
        <v>7726</v>
      </c>
      <c r="G484" s="1">
        <v>16246</v>
      </c>
      <c r="H484" s="9"/>
      <c r="I484" s="73"/>
      <c r="J484" s="78"/>
      <c r="K484" s="78"/>
      <c r="L484" s="78"/>
      <c r="M484" s="75"/>
      <c r="N484" s="9"/>
      <c r="O484" s="9"/>
      <c r="P484" s="9"/>
      <c r="Q484" s="9"/>
    </row>
    <row r="485" spans="3:17" ht="12">
      <c r="C485" s="1">
        <v>2014</v>
      </c>
      <c r="D485" s="1">
        <v>4328</v>
      </c>
      <c r="E485" s="1">
        <v>4820</v>
      </c>
      <c r="F485" s="1">
        <v>6539</v>
      </c>
      <c r="G485" s="1">
        <v>15687</v>
      </c>
      <c r="H485" s="9"/>
      <c r="I485" s="73"/>
      <c r="J485" s="78"/>
      <c r="K485" s="78"/>
      <c r="L485" s="78"/>
      <c r="M485" s="75"/>
      <c r="N485" s="9"/>
      <c r="O485" s="9"/>
      <c r="P485" s="9"/>
      <c r="Q485" s="9"/>
    </row>
    <row r="486" spans="3:17" ht="12">
      <c r="C486" s="1">
        <v>2015</v>
      </c>
      <c r="G486" s="48">
        <v>16733</v>
      </c>
      <c r="H486" s="9"/>
      <c r="I486" s="73"/>
      <c r="J486" s="78"/>
      <c r="K486" s="78"/>
      <c r="L486" s="78"/>
      <c r="M486" s="75"/>
      <c r="N486" s="9"/>
      <c r="O486" s="9"/>
      <c r="P486" s="9"/>
      <c r="Q486" s="9"/>
    </row>
    <row r="487" spans="8:17" ht="12">
      <c r="H487" s="9"/>
      <c r="I487" s="73"/>
      <c r="J487" s="78"/>
      <c r="K487" s="78"/>
      <c r="L487" s="78"/>
      <c r="M487" s="75"/>
      <c r="N487" s="9"/>
      <c r="O487" s="9"/>
      <c r="P487" s="9"/>
      <c r="Q487" s="9"/>
    </row>
    <row r="488" spans="2:17" ht="12">
      <c r="B488" s="1" t="s">
        <v>62</v>
      </c>
      <c r="C488" s="1">
        <v>2011</v>
      </c>
      <c r="D488" s="1">
        <v>737971</v>
      </c>
      <c r="E488" s="1">
        <v>136142</v>
      </c>
      <c r="F488" s="1">
        <v>448583</v>
      </c>
      <c r="G488" s="1">
        <v>1322696</v>
      </c>
      <c r="H488" s="9"/>
      <c r="I488" s="73"/>
      <c r="J488" s="78"/>
      <c r="K488" s="78"/>
      <c r="L488" s="78"/>
      <c r="M488" s="75"/>
      <c r="N488" s="9"/>
      <c r="O488" s="9"/>
      <c r="P488" s="9"/>
      <c r="Q488" s="9"/>
    </row>
    <row r="489" spans="3:17" ht="12">
      <c r="C489" s="1">
        <v>2012</v>
      </c>
      <c r="D489" s="1">
        <v>740485</v>
      </c>
      <c r="E489" s="1">
        <v>137701</v>
      </c>
      <c r="F489" s="1">
        <v>449053</v>
      </c>
      <c r="G489" s="1">
        <v>1327239</v>
      </c>
      <c r="H489" s="9"/>
      <c r="I489" s="73"/>
      <c r="J489" s="73"/>
      <c r="K489" s="73"/>
      <c r="L489" s="73"/>
      <c r="M489" s="73"/>
      <c r="N489" s="9"/>
      <c r="O489" s="9"/>
      <c r="P489" s="9"/>
      <c r="Q489" s="9"/>
    </row>
    <row r="490" spans="3:17" ht="12">
      <c r="C490" s="1">
        <v>2013</v>
      </c>
      <c r="D490" s="1">
        <v>741608</v>
      </c>
      <c r="E490" s="1">
        <v>138740</v>
      </c>
      <c r="F490" s="1">
        <v>448825</v>
      </c>
      <c r="G490" s="1">
        <v>1329173</v>
      </c>
      <c r="H490" s="9"/>
      <c r="I490" s="73"/>
      <c r="J490" s="74"/>
      <c r="K490" s="74"/>
      <c r="L490" s="74"/>
      <c r="M490" s="76"/>
      <c r="N490" s="9"/>
      <c r="O490" s="9"/>
      <c r="P490" s="9"/>
      <c r="Q490" s="9"/>
    </row>
    <row r="491" spans="3:17" ht="12">
      <c r="C491" s="1">
        <v>2014</v>
      </c>
      <c r="D491" s="1">
        <v>739789</v>
      </c>
      <c r="E491" s="1">
        <v>138629</v>
      </c>
      <c r="F491" s="1">
        <v>446633</v>
      </c>
      <c r="G491" s="1">
        <v>1325051</v>
      </c>
      <c r="H491" s="9"/>
      <c r="I491" s="73"/>
      <c r="J491" s="74"/>
      <c r="K491" s="74"/>
      <c r="L491" s="74"/>
      <c r="M491" s="76"/>
      <c r="N491" s="9"/>
      <c r="O491" s="9"/>
      <c r="P491" s="9"/>
      <c r="Q491" s="9"/>
    </row>
    <row r="492" spans="3:17" ht="12">
      <c r="C492" s="1">
        <v>2015</v>
      </c>
      <c r="D492" s="1">
        <v>736539</v>
      </c>
      <c r="E492" s="1">
        <v>139611</v>
      </c>
      <c r="F492" s="1">
        <v>443596</v>
      </c>
      <c r="G492" s="1">
        <v>1319746</v>
      </c>
      <c r="H492" s="9"/>
      <c r="I492" s="73"/>
      <c r="J492" s="74"/>
      <c r="K492" s="74"/>
      <c r="L492" s="74"/>
      <c r="M492" s="76"/>
      <c r="N492" s="9"/>
      <c r="O492" s="9"/>
      <c r="P492" s="9"/>
      <c r="Q492" s="9"/>
    </row>
    <row r="493" spans="8:17" ht="12">
      <c r="H493" s="9"/>
      <c r="I493" s="73"/>
      <c r="J493" s="74"/>
      <c r="K493" s="74"/>
      <c r="L493" s="74"/>
      <c r="M493" s="76"/>
      <c r="N493" s="9"/>
      <c r="O493" s="9"/>
      <c r="P493" s="9"/>
      <c r="Q493" s="9"/>
    </row>
    <row r="494" spans="8:17" ht="12"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3:17" ht="1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 ht="12">
      <c r="A496" s="6" t="s">
        <v>13</v>
      </c>
      <c r="C496" s="1" t="s">
        <v>1</v>
      </c>
      <c r="D496" s="1" t="s">
        <v>53</v>
      </c>
      <c r="G496" s="6"/>
      <c r="I496" s="1" t="s">
        <v>63</v>
      </c>
      <c r="J496" s="9"/>
      <c r="K496" s="9"/>
      <c r="L496" s="9"/>
      <c r="M496" s="9"/>
      <c r="N496" s="9"/>
      <c r="O496" s="9"/>
      <c r="P496" s="9"/>
      <c r="Q496" s="9"/>
    </row>
    <row r="497" spans="1:17" ht="12">
      <c r="A497" s="6"/>
      <c r="B497" s="1">
        <v>2011</v>
      </c>
      <c r="C497" s="11">
        <v>0.02358629268629797</v>
      </c>
      <c r="D497" s="11">
        <f>C525/C531</f>
        <v>0.004512372437399301</v>
      </c>
      <c r="G497" s="6" t="s">
        <v>13</v>
      </c>
      <c r="H497" s="1">
        <v>2011</v>
      </c>
      <c r="I497" s="11">
        <f>SUM(C497:D497)</f>
        <v>0.028098665123697273</v>
      </c>
      <c r="J497" s="9"/>
      <c r="K497" s="9"/>
      <c r="L497" s="9"/>
      <c r="M497" s="9"/>
      <c r="N497" s="9"/>
      <c r="O497" s="9"/>
      <c r="P497" s="9"/>
      <c r="Q497" s="9"/>
    </row>
    <row r="498" spans="1:17" ht="12">
      <c r="A498" s="6"/>
      <c r="B498" s="1">
        <v>2012</v>
      </c>
      <c r="C498" s="11">
        <v>0.024641957635873787</v>
      </c>
      <c r="D498" s="11">
        <f>C526/C532</f>
        <v>0.004580781514817991</v>
      </c>
      <c r="G498" s="6"/>
      <c r="H498" s="1">
        <v>2012</v>
      </c>
      <c r="I498" s="11">
        <f>SUM(C498:D498)</f>
        <v>0.029222739150691776</v>
      </c>
      <c r="J498" s="9"/>
      <c r="K498" s="9"/>
      <c r="L498" s="9"/>
      <c r="M498" s="9"/>
      <c r="N498" s="9"/>
      <c r="O498" s="9"/>
      <c r="P498" s="9"/>
      <c r="Q498" s="9"/>
    </row>
    <row r="499" spans="1:17" ht="12">
      <c r="A499" s="1"/>
      <c r="B499" s="1">
        <v>2013</v>
      </c>
      <c r="C499" s="11">
        <v>0.026264549465485808</v>
      </c>
      <c r="D499" s="11">
        <f>C527/C533</f>
        <v>0.004815212349381344</v>
      </c>
      <c r="H499" s="1">
        <v>2013</v>
      </c>
      <c r="I499" s="11">
        <f>SUM(C499:D499)</f>
        <v>0.03107976181486715</v>
      </c>
      <c r="J499" s="9"/>
      <c r="K499" s="9"/>
      <c r="L499" s="9"/>
      <c r="M499" s="9"/>
      <c r="N499" s="9"/>
      <c r="O499" s="9"/>
      <c r="P499" s="9"/>
      <c r="Q499" s="9"/>
    </row>
    <row r="500" spans="1:17" ht="12">
      <c r="A500" s="1"/>
      <c r="B500" s="1">
        <v>2014</v>
      </c>
      <c r="C500" s="11">
        <v>0.0222225526467682</v>
      </c>
      <c r="D500" s="11">
        <f>C528/C534</f>
        <v>0.0058503167795141585</v>
      </c>
      <c r="H500" s="1">
        <v>2014</v>
      </c>
      <c r="I500" s="11">
        <f>SUM(C500:D500)</f>
        <v>0.02807286942628236</v>
      </c>
      <c r="J500" s="9"/>
      <c r="K500" s="9"/>
      <c r="L500" s="9"/>
      <c r="M500" s="9"/>
      <c r="N500" s="9"/>
      <c r="O500" s="9"/>
      <c r="P500" s="9"/>
      <c r="Q500" s="9"/>
    </row>
    <row r="501" spans="1:17" ht="12">
      <c r="A501" s="1"/>
      <c r="B501" s="1">
        <v>2015</v>
      </c>
      <c r="C501" s="11">
        <v>0.01884761024195596</v>
      </c>
      <c r="D501" s="11">
        <f>C529/C535</f>
        <v>0.005624956723269237</v>
      </c>
      <c r="H501" s="1">
        <v>2015</v>
      </c>
      <c r="I501" s="11">
        <f>SUM(C501:D501)</f>
        <v>0.024472566965225196</v>
      </c>
      <c r="J501" s="9"/>
      <c r="K501" s="9"/>
      <c r="L501" s="9"/>
      <c r="M501" s="9"/>
      <c r="N501" s="9"/>
      <c r="O501" s="9"/>
      <c r="P501" s="9"/>
      <c r="Q501" s="9"/>
    </row>
    <row r="502" spans="1:17" ht="12">
      <c r="A502" s="1"/>
      <c r="C502" s="11"/>
      <c r="D502" s="24"/>
      <c r="I502" s="11"/>
      <c r="J502" s="9"/>
      <c r="K502" s="9"/>
      <c r="L502" s="9"/>
      <c r="M502" s="9"/>
      <c r="N502" s="9"/>
      <c r="O502" s="9"/>
      <c r="P502" s="9"/>
      <c r="Q502" s="9"/>
    </row>
    <row r="503" spans="1:17" ht="12">
      <c r="A503" s="6" t="s">
        <v>15</v>
      </c>
      <c r="C503" s="11" t="s">
        <v>1</v>
      </c>
      <c r="D503" s="24" t="s">
        <v>53</v>
      </c>
      <c r="G503" s="6" t="s">
        <v>15</v>
      </c>
      <c r="I503" s="1" t="s">
        <v>63</v>
      </c>
      <c r="J503" s="9"/>
      <c r="K503" s="9"/>
      <c r="L503" s="9"/>
      <c r="M503" s="9"/>
      <c r="N503" s="9"/>
      <c r="O503" s="9"/>
      <c r="P503" s="9"/>
      <c r="Q503" s="9"/>
    </row>
    <row r="504" spans="1:9" ht="12">
      <c r="A504" s="6"/>
      <c r="B504" s="1">
        <v>2011</v>
      </c>
      <c r="C504" s="11">
        <v>0.05112309206563735</v>
      </c>
      <c r="D504" s="24">
        <f>D525/D531</f>
        <v>0.03105580937550499</v>
      </c>
      <c r="G504" s="6"/>
      <c r="H504" s="1">
        <v>2011</v>
      </c>
      <c r="I504" s="11">
        <f>SUM(C504:D504)</f>
        <v>0.08217890144114234</v>
      </c>
    </row>
    <row r="505" spans="1:9" ht="12">
      <c r="A505" s="6"/>
      <c r="B505" s="1">
        <v>2012</v>
      </c>
      <c r="C505" s="11">
        <v>0.04937509531521195</v>
      </c>
      <c r="D505" s="24">
        <f>D526/D532</f>
        <v>0.033442022933747755</v>
      </c>
      <c r="G505" s="6"/>
      <c r="H505" s="1">
        <v>2012</v>
      </c>
      <c r="I505" s="11">
        <f>SUM(C505:D505)</f>
        <v>0.08281711824895971</v>
      </c>
    </row>
    <row r="506" spans="1:9" ht="12">
      <c r="A506" s="1"/>
      <c r="B506" s="1">
        <v>2013</v>
      </c>
      <c r="C506" s="11">
        <v>0.04577627216375955</v>
      </c>
      <c r="D506" s="24">
        <f>D527/D533</f>
        <v>0.03567103935418769</v>
      </c>
      <c r="H506" s="1">
        <v>2013</v>
      </c>
      <c r="I506" s="11">
        <f>SUM(C506:D506)</f>
        <v>0.08144731151794724</v>
      </c>
    </row>
    <row r="507" spans="1:9" ht="12">
      <c r="A507" s="1"/>
      <c r="B507" s="1">
        <v>2014</v>
      </c>
      <c r="C507" s="11">
        <v>0.03342734925592769</v>
      </c>
      <c r="D507" s="24">
        <f>D528/D534</f>
        <v>0.03476905986481905</v>
      </c>
      <c r="H507" s="1">
        <v>2014</v>
      </c>
      <c r="I507" s="11">
        <f>SUM(C507:D507)</f>
        <v>0.06819640912074673</v>
      </c>
    </row>
    <row r="508" spans="1:9" ht="12">
      <c r="A508" s="1"/>
      <c r="B508" s="1">
        <v>2015</v>
      </c>
      <c r="C508" s="11">
        <v>0.024833286775397354</v>
      </c>
      <c r="D508" s="24">
        <f>D529/D535</f>
        <v>0.03826346061556754</v>
      </c>
      <c r="H508" s="1">
        <v>2015</v>
      </c>
      <c r="I508" s="11">
        <f>SUM(C508:D508)</f>
        <v>0.0630967473909649</v>
      </c>
    </row>
    <row r="509" spans="1:9" ht="12">
      <c r="A509" s="1"/>
      <c r="C509" s="11"/>
      <c r="D509" s="24"/>
      <c r="I509" s="11"/>
    </row>
    <row r="510" spans="1:9" ht="12">
      <c r="A510" s="6" t="s">
        <v>14</v>
      </c>
      <c r="C510" s="11" t="s">
        <v>1</v>
      </c>
      <c r="D510" s="24" t="s">
        <v>53</v>
      </c>
      <c r="G510" s="6" t="s">
        <v>14</v>
      </c>
      <c r="I510" s="11" t="s">
        <v>54</v>
      </c>
    </row>
    <row r="511" spans="1:9" ht="12">
      <c r="A511" s="6"/>
      <c r="B511" s="1">
        <v>2011</v>
      </c>
      <c r="C511" s="11">
        <v>0.06635561311953418</v>
      </c>
      <c r="D511" s="24">
        <f>E525/E531</f>
        <v>0.016342572054669928</v>
      </c>
      <c r="G511" s="6"/>
      <c r="H511" s="1">
        <v>2011</v>
      </c>
      <c r="I511" s="11">
        <f>SUM(C511:D511)</f>
        <v>0.0826981851742041</v>
      </c>
    </row>
    <row r="512" spans="1:9" ht="12">
      <c r="A512" s="6"/>
      <c r="B512" s="1">
        <v>2012</v>
      </c>
      <c r="C512" s="11">
        <v>0.06944391864657401</v>
      </c>
      <c r="D512" s="24">
        <f>E526/E532</f>
        <v>0.016766395058044375</v>
      </c>
      <c r="G512" s="6"/>
      <c r="H512" s="1">
        <v>2012</v>
      </c>
      <c r="I512" s="11">
        <f>SUM(C512:D512)</f>
        <v>0.08621031370461839</v>
      </c>
    </row>
    <row r="513" spans="1:9" ht="12">
      <c r="A513" s="1"/>
      <c r="B513" s="1">
        <v>2013</v>
      </c>
      <c r="C513" s="11">
        <v>0.06798863699660224</v>
      </c>
      <c r="D513" s="24">
        <f>E527/E533</f>
        <v>0.017213836127666686</v>
      </c>
      <c r="H513" s="1">
        <v>2013</v>
      </c>
      <c r="I513" s="11">
        <f>SUM(C513:D513)</f>
        <v>0.08520247312426893</v>
      </c>
    </row>
    <row r="514" spans="1:9" ht="12">
      <c r="A514" s="1"/>
      <c r="B514" s="1">
        <v>2014</v>
      </c>
      <c r="C514" s="11">
        <v>0.0551750542391628</v>
      </c>
      <c r="D514" s="24">
        <f>E528/E534</f>
        <v>0.01464065575091854</v>
      </c>
      <c r="H514" s="1">
        <v>2014</v>
      </c>
      <c r="I514" s="11">
        <f>SUM(C514:D514)</f>
        <v>0.06981570999008134</v>
      </c>
    </row>
    <row r="515" spans="1:9" ht="12">
      <c r="A515" s="1"/>
      <c r="B515" s="1">
        <v>2015</v>
      </c>
      <c r="C515" s="11">
        <v>0.04284754596524766</v>
      </c>
      <c r="D515" s="24">
        <f>E529/E535</f>
        <v>0.019607931541312365</v>
      </c>
      <c r="H515" s="1">
        <v>2015</v>
      </c>
      <c r="I515" s="11">
        <f>SUM(C515:D515)</f>
        <v>0.062455477506560025</v>
      </c>
    </row>
    <row r="516" spans="1:9" ht="12">
      <c r="A516" s="1"/>
      <c r="C516" s="11"/>
      <c r="D516" s="24"/>
      <c r="I516" s="11"/>
    </row>
    <row r="517" spans="1:5" ht="12">
      <c r="A517" s="1"/>
      <c r="C517" s="11"/>
      <c r="D517" s="24"/>
      <c r="E517" s="11"/>
    </row>
    <row r="518" spans="1:9" ht="12">
      <c r="A518" s="6" t="s">
        <v>0</v>
      </c>
      <c r="C518" s="11" t="s">
        <v>1</v>
      </c>
      <c r="D518" s="24" t="s">
        <v>53</v>
      </c>
      <c r="E518" s="11" t="s">
        <v>54</v>
      </c>
      <c r="G518" s="6" t="s">
        <v>0</v>
      </c>
      <c r="I518" s="11" t="s">
        <v>54</v>
      </c>
    </row>
    <row r="519" spans="1:9" ht="12">
      <c r="A519" s="6"/>
      <c r="B519" s="1">
        <v>2011</v>
      </c>
      <c r="C519" s="11">
        <v>0.040925503668265424</v>
      </c>
      <c r="D519" s="24">
        <f>F525/F531</f>
        <v>0.01125655479414771</v>
      </c>
      <c r="E519" s="11">
        <f>SUM(C519:D519)</f>
        <v>0.05218205846241313</v>
      </c>
      <c r="H519" s="1">
        <v>2011</v>
      </c>
      <c r="I519" s="11">
        <f>SUM(C519:D519)</f>
        <v>0.05218205846241313</v>
      </c>
    </row>
    <row r="520" spans="1:9" ht="12">
      <c r="A520" s="6"/>
      <c r="B520" s="1">
        <v>2012</v>
      </c>
      <c r="C520" s="11">
        <v>0.04236614505752167</v>
      </c>
      <c r="D520" s="24">
        <f>F526/F532</f>
        <v>0.01169796848947326</v>
      </c>
      <c r="E520" s="11">
        <f>SUM(C520:D520)</f>
        <v>0.05406411354699493</v>
      </c>
      <c r="H520" s="1">
        <v>2012</v>
      </c>
      <c r="I520" s="11">
        <f>SUM(C520:D520)</f>
        <v>0.05406411354699493</v>
      </c>
    </row>
    <row r="521" spans="1:9" ht="12">
      <c r="A521" s="1"/>
      <c r="B521" s="1">
        <v>2013</v>
      </c>
      <c r="C521" s="11">
        <v>0.04239026823445857</v>
      </c>
      <c r="D521" s="24">
        <f>F527/F533</f>
        <v>0.012222637685237361</v>
      </c>
      <c r="E521" s="11">
        <f>SUM(C521:D521)</f>
        <v>0.054612905919695934</v>
      </c>
      <c r="H521" s="1">
        <v>2013</v>
      </c>
      <c r="I521" s="11">
        <f>SUM(C521:D521)</f>
        <v>0.054612905919695934</v>
      </c>
    </row>
    <row r="522" spans="1:9" ht="12">
      <c r="A522" s="1"/>
      <c r="B522" s="1">
        <v>2014</v>
      </c>
      <c r="C522" s="11">
        <v>0.03450206822227975</v>
      </c>
      <c r="D522" s="24">
        <f>F528/F534</f>
        <v>0.011838789601305912</v>
      </c>
      <c r="E522" s="11">
        <f>SUM(C522:D522)</f>
        <v>0.04634085782358566</v>
      </c>
      <c r="H522" s="1">
        <v>2014</v>
      </c>
      <c r="I522" s="11">
        <f>SUM(C522:D522)</f>
        <v>0.04634085782358566</v>
      </c>
    </row>
    <row r="523" spans="1:9" ht="12">
      <c r="A523" s="1"/>
      <c r="B523" s="1">
        <v>2015</v>
      </c>
      <c r="C523" s="11">
        <v>0.027547725092555687</v>
      </c>
      <c r="D523" s="24">
        <f>F529/F535</f>
        <v>0.012678954889804554</v>
      </c>
      <c r="E523" s="11">
        <f>SUM(C523:D523)</f>
        <v>0.04022667998236024</v>
      </c>
      <c r="H523" s="1">
        <v>2015</v>
      </c>
      <c r="I523" s="11">
        <f>SUM(C523:D523)</f>
        <v>0.04022667998236024</v>
      </c>
    </row>
    <row r="524" spans="1:5" ht="12">
      <c r="A524" s="1"/>
      <c r="E524" s="11"/>
    </row>
    <row r="525" spans="1:6" ht="12">
      <c r="A525" s="1" t="s">
        <v>61</v>
      </c>
      <c r="B525" s="1">
        <v>2011</v>
      </c>
      <c r="C525" s="1">
        <v>3330</v>
      </c>
      <c r="D525" s="1">
        <v>4228</v>
      </c>
      <c r="E525" s="1">
        <v>7331</v>
      </c>
      <c r="F525" s="1">
        <v>14889</v>
      </c>
    </row>
    <row r="526" spans="1:6" ht="12">
      <c r="A526" s="1"/>
      <c r="B526" s="1">
        <v>2012</v>
      </c>
      <c r="C526" s="1">
        <v>3392</v>
      </c>
      <c r="D526" s="1">
        <v>4605</v>
      </c>
      <c r="E526" s="1">
        <v>7529</v>
      </c>
      <c r="F526" s="1">
        <v>15526</v>
      </c>
    </row>
    <row r="527" spans="1:6" ht="12">
      <c r="A527" s="1"/>
      <c r="B527" s="1">
        <v>2013</v>
      </c>
      <c r="C527" s="1">
        <v>3571</v>
      </c>
      <c r="D527" s="1">
        <v>4949</v>
      </c>
      <c r="E527" s="1">
        <v>7726</v>
      </c>
      <c r="F527" s="1">
        <v>16246</v>
      </c>
    </row>
    <row r="528" spans="1:6" ht="12">
      <c r="A528" s="1"/>
      <c r="B528" s="1">
        <v>2014</v>
      </c>
      <c r="C528" s="1">
        <v>4328</v>
      </c>
      <c r="D528" s="1">
        <v>4820</v>
      </c>
      <c r="E528" s="1">
        <v>6539</v>
      </c>
      <c r="F528" s="1">
        <v>15687</v>
      </c>
    </row>
    <row r="529" spans="1:6" ht="12">
      <c r="A529" s="1"/>
      <c r="B529" s="1">
        <v>2015</v>
      </c>
      <c r="C529" s="1">
        <v>4143</v>
      </c>
      <c r="D529" s="1">
        <v>5342</v>
      </c>
      <c r="E529" s="1">
        <v>8698</v>
      </c>
      <c r="F529" s="48">
        <v>16733</v>
      </c>
    </row>
    <row r="530" spans="1:9" ht="12">
      <c r="A530" s="1"/>
      <c r="I530" s="48">
        <v>16733</v>
      </c>
    </row>
    <row r="531" spans="1:6" ht="12">
      <c r="A531" s="1" t="s">
        <v>62</v>
      </c>
      <c r="B531" s="1">
        <v>2011</v>
      </c>
      <c r="C531" s="1">
        <v>737971</v>
      </c>
      <c r="D531" s="1">
        <v>136142</v>
      </c>
      <c r="E531" s="1">
        <v>448583</v>
      </c>
      <c r="F531" s="1">
        <v>1322696</v>
      </c>
    </row>
    <row r="532" spans="1:6" ht="12">
      <c r="A532" s="1"/>
      <c r="B532" s="1">
        <v>2012</v>
      </c>
      <c r="C532" s="1">
        <v>740485</v>
      </c>
      <c r="D532" s="1">
        <v>137701</v>
      </c>
      <c r="E532" s="1">
        <v>449053</v>
      </c>
      <c r="F532" s="1">
        <v>1327239</v>
      </c>
    </row>
    <row r="533" spans="1:6" ht="12">
      <c r="A533" s="1"/>
      <c r="B533" s="1">
        <v>2013</v>
      </c>
      <c r="C533" s="1">
        <v>741608</v>
      </c>
      <c r="D533" s="1">
        <v>138740</v>
      </c>
      <c r="E533" s="1">
        <v>448825</v>
      </c>
      <c r="F533" s="1">
        <v>1329173</v>
      </c>
    </row>
    <row r="534" spans="1:6" ht="12">
      <c r="A534" s="1"/>
      <c r="B534" s="1">
        <v>2014</v>
      </c>
      <c r="C534" s="1">
        <v>739789</v>
      </c>
      <c r="D534" s="1">
        <v>138629</v>
      </c>
      <c r="E534" s="1">
        <v>446633</v>
      </c>
      <c r="F534" s="1">
        <v>1325051</v>
      </c>
    </row>
    <row r="535" spans="1:6" ht="12">
      <c r="A535" s="1"/>
      <c r="B535" s="1">
        <v>2015</v>
      </c>
      <c r="C535" s="1">
        <v>736539</v>
      </c>
      <c r="D535" s="1">
        <v>139611</v>
      </c>
      <c r="E535" s="1">
        <v>443596</v>
      </c>
      <c r="F535" s="1">
        <v>1319746</v>
      </c>
    </row>
  </sheetData>
  <mergeCells count="1">
    <mergeCell ref="I481:M4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A1"/>
  <sheetViews>
    <sheetView workbookViewId="0" topLeftCell="A1">
      <selection activeCell="L21" sqref="L21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K39" sqref="K39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workbookViewId="0" topLeftCell="A1">
      <selection activeCell="F43" sqref="F43:G43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A1"/>
  <sheetViews>
    <sheetView workbookViewId="0" topLeftCell="A1">
      <selection activeCell="O2" sqref="O2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workbookViewId="0" topLeftCell="A1">
      <selection activeCell="R22" sqref="R22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Q22" sqref="Q22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workbookViewId="0" topLeftCell="A1">
      <selection activeCell="H21" sqref="H21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5"/>
  <dimension ref="A1:A1"/>
  <sheetViews>
    <sheetView workbookViewId="0" topLeftCell="A1">
      <selection activeCell="S26" sqref="S26"/>
    </sheetView>
  </sheetViews>
  <sheetFormatPr defaultColWidth="9.140625" defaultRowHeight="12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2015-02-16T10:51:57Z</dcterms:created>
  <dcterms:modified xsi:type="dcterms:W3CDTF">2016-03-27T15:44:04Z</dcterms:modified>
  <cp:category/>
  <cp:version/>
  <cp:contentType/>
  <cp:contentStatus/>
</cp:coreProperties>
</file>