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1"/>
  </bookViews>
  <sheets>
    <sheet name="tabel" sheetId="1" r:id="rId1"/>
    <sheet name="Asiel" sheetId="2" r:id="rId2"/>
  </sheets>
  <definedNames>
    <definedName name="_xlnm._FilterDatabase" localSheetId="1" hidden="1">'Asiel'!$A$3:$CD$204</definedName>
  </definedNames>
  <calcPr fullCalcOnLoad="1"/>
</workbook>
</file>

<file path=xl/sharedStrings.xml><?xml version="1.0" encoding="utf-8"?>
<sst xmlns="http://schemas.openxmlformats.org/spreadsheetml/2006/main" count="821" uniqueCount="377">
  <si>
    <t>341/381</t>
  </si>
  <si>
    <t>430</t>
  </si>
  <si>
    <t>306/362</t>
  </si>
  <si>
    <t>103/104</t>
  </si>
  <si>
    <t>115/138</t>
  </si>
  <si>
    <t>234</t>
  </si>
  <si>
    <t>132/169</t>
  </si>
  <si>
    <t>339/385</t>
  </si>
  <si>
    <t>301</t>
  </si>
  <si>
    <t>222</t>
  </si>
  <si>
    <t>120</t>
  </si>
  <si>
    <t>340</t>
  </si>
  <si>
    <t>122/139</t>
  </si>
  <si>
    <t>428</t>
  </si>
  <si>
    <t>131/145/172</t>
  </si>
  <si>
    <t>431</t>
  </si>
  <si>
    <t>429</t>
  </si>
  <si>
    <t>390</t>
  </si>
  <si>
    <t>140</t>
  </si>
  <si>
    <t>130/171</t>
  </si>
  <si>
    <t>162/262</t>
  </si>
  <si>
    <t>229</t>
  </si>
  <si>
    <t>217/220/279</t>
  </si>
  <si>
    <t>700-999</t>
  </si>
  <si>
    <t>264/265/270/271/</t>
  </si>
  <si>
    <t>Cont.</t>
  </si>
  <si>
    <t>Oceanie</t>
  </si>
  <si>
    <t>Azië</t>
  </si>
  <si>
    <r>
      <t xml:space="preserve"> </t>
    </r>
    <r>
      <rPr>
        <b/>
        <sz val="9"/>
        <color indexed="8"/>
        <rFont val="Arial"/>
        <family val="0"/>
      </rPr>
      <t xml:space="preserve">2008 </t>
    </r>
    <r>
      <rPr>
        <sz val="9"/>
        <rFont val="Arial"/>
        <family val="0"/>
      </rPr>
      <t xml:space="preserve"> </t>
    </r>
  </si>
  <si>
    <t xml:space="preserve"> 2010  </t>
  </si>
  <si>
    <t>Code</t>
  </si>
  <si>
    <t>Albanië</t>
  </si>
  <si>
    <t>Andorra</t>
  </si>
  <si>
    <t>Oostenrijk</t>
  </si>
  <si>
    <t>Bulgarije</t>
  </si>
  <si>
    <t>Cyprus</t>
  </si>
  <si>
    <t>Denemarken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</si>
  <si>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</si>
  <si>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</si>
  <si>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</si>
  <si>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</si>
  <si>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</si>
  <si>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</si>
  <si>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</si>
  <si>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Liechtenstein</t>
  </si>
  <si>
    <t>Malta</t>
  </si>
  <si>
    <t>Monaco</t>
  </si>
  <si>
    <t>Noorwegen</t>
  </si>
  <si>
    <t>Portugal</t>
  </si>
  <si>
    <t>Roemenië</t>
  </si>
  <si>
    <t>Saint-Marin</t>
  </si>
  <si>
    <t>Zweden</t>
  </si>
  <si>
    <t>Zwitserland</t>
  </si>
  <si>
    <t>Nederland</t>
  </si>
  <si>
    <t>Letland</t>
  </si>
  <si>
    <t>Estland</t>
  </si>
  <si>
    <t>Litouwen</t>
  </si>
  <si>
    <t>Belarus</t>
  </si>
  <si>
    <t>Kroatië</t>
  </si>
  <si>
    <t>Kosovo</t>
  </si>
  <si>
    <t>Montenegro</t>
  </si>
  <si>
    <t>Myanmar</t>
  </si>
  <si>
    <t>T'ai-Wan</t>
  </si>
  <si>
    <t>Singapour</t>
  </si>
  <si>
    <t>Zuid-Korea</t>
  </si>
  <si>
    <t>Indonesië</t>
  </si>
  <si>
    <t>Japan</t>
  </si>
  <si>
    <t>Laos</t>
  </si>
  <si>
    <t>China</t>
  </si>
  <si>
    <t>Noord-Korea</t>
  </si>
  <si>
    <t>Maldiven</t>
  </si>
  <si>
    <t>Hong-Kong</t>
  </si>
  <si>
    <t>Bangladesh</t>
  </si>
  <si>
    <t>Armenië</t>
  </si>
  <si>
    <t>Afghanistan</t>
  </si>
  <si>
    <t>Irak</t>
  </si>
  <si>
    <t>Iran</t>
  </si>
  <si>
    <t>Israël</t>
  </si>
  <si>
    <t>Jordanië</t>
  </si>
  <si>
    <t>Pakistan</t>
  </si>
  <si>
    <t>Koeweit</t>
  </si>
  <si>
    <t>Oman</t>
  </si>
  <si>
    <t>Qatar</t>
  </si>
  <si>
    <t>Bahrein</t>
  </si>
  <si>
    <t>Lesotho</t>
  </si>
  <si>
    <t>Botswana</t>
  </si>
  <si>
    <t>Burundi</t>
  </si>
  <si>
    <t>Kameroen</t>
  </si>
  <si>
    <t>Burkina-Faso</t>
  </si>
  <si>
    <t>Ivoorkust</t>
  </si>
  <si>
    <t>Benin</t>
  </si>
  <si>
    <t>Ethiopië</t>
  </si>
  <si>
    <t>Gabon</t>
  </si>
  <si>
    <t>Gambia</t>
  </si>
  <si>
    <t>Ghana</t>
  </si>
  <si>
    <t>Opper-Volta</t>
  </si>
  <si>
    <t>Liberia</t>
  </si>
  <si>
    <t>Mali</t>
  </si>
  <si>
    <t>Niger</t>
  </si>
  <si>
    <t>Nigeria</t>
  </si>
  <si>
    <t>Zuid-Afrika</t>
  </si>
  <si>
    <t>Rwanda</t>
  </si>
  <si>
    <t>Togo</t>
  </si>
  <si>
    <t>Zambie</t>
  </si>
  <si>
    <t>Kenia</t>
  </si>
  <si>
    <t>Mozambique</t>
  </si>
  <si>
    <t>Seychelles</t>
  </si>
  <si>
    <t>Comoren</t>
  </si>
  <si>
    <t>Zimbabwe</t>
  </si>
  <si>
    <t>Djibouti</t>
  </si>
  <si>
    <t>Sao Tomé et Prince</t>
  </si>
  <si>
    <t>Swaziland</t>
  </si>
  <si>
    <t>Algerije</t>
  </si>
  <si>
    <t>Egypte</t>
  </si>
  <si>
    <t>Libië</t>
  </si>
  <si>
    <t>Marokko</t>
  </si>
  <si>
    <t>Mauritanië</t>
  </si>
  <si>
    <t>Malawi</t>
  </si>
  <si>
    <t>Cabinda</t>
  </si>
  <si>
    <t>Namibie</t>
  </si>
  <si>
    <t>Canada</t>
  </si>
  <si>
    <t>Costa-Rica</t>
  </si>
  <si>
    <t>Cuba</t>
  </si>
  <si>
    <t>Guatemala</t>
  </si>
  <si>
    <t>Honduras</t>
  </si>
  <si>
    <t>Nicaragua</t>
  </si>
  <si>
    <t>Panama</t>
  </si>
  <si>
    <t>Haïti</t>
  </si>
  <si>
    <t>Trinité et Tobago</t>
  </si>
  <si>
    <t>Barbados</t>
  </si>
  <si>
    <t>Antillen</t>
  </si>
  <si>
    <t>Bahamas</t>
  </si>
  <si>
    <t>Grenada</t>
  </si>
  <si>
    <t>Dominica</t>
  </si>
  <si>
    <t>Republique de Sainte Lucie</t>
  </si>
  <si>
    <t>Saint-Vincent</t>
  </si>
  <si>
    <t>Belize</t>
  </si>
  <si>
    <t>Saint-Kitts et Nevis</t>
  </si>
  <si>
    <t>Argentinië</t>
  </si>
  <si>
    <t>Bolivië</t>
  </si>
  <si>
    <t>Chili</t>
  </si>
  <si>
    <t>Paraguay</t>
  </si>
  <si>
    <t>Peru</t>
  </si>
  <si>
    <t>Uruguay</t>
  </si>
  <si>
    <t>Venezuela</t>
  </si>
  <si>
    <t>Guyana</t>
  </si>
  <si>
    <t>Australië</t>
  </si>
  <si>
    <t>Samoa occidentales</t>
  </si>
  <si>
    <t>Tonga</t>
  </si>
  <si>
    <t>Fidji</t>
  </si>
  <si>
    <t>Gilbert Eilanden</t>
  </si>
  <si>
    <t>Duitsland</t>
  </si>
  <si>
    <t>Hongarije</t>
  </si>
  <si>
    <t>Polen</t>
  </si>
  <si>
    <t>Techoslovakije</t>
  </si>
  <si>
    <t>Vietnam</t>
  </si>
  <si>
    <t>Angola</t>
  </si>
  <si>
    <t>Palestina</t>
  </si>
  <si>
    <t>Nieuw-Zeeland</t>
  </si>
  <si>
    <t>Oceanië</t>
  </si>
  <si>
    <t>Andere</t>
  </si>
  <si>
    <t>Azerbeidzjan</t>
  </si>
  <si>
    <t>Bhutan</t>
  </si>
  <si>
    <t>Bosnië-Herzegovina</t>
  </si>
  <si>
    <t>Brazilië</t>
  </si>
  <si>
    <t>Cambodja</t>
  </si>
  <si>
    <t>Colombië</t>
  </si>
  <si>
    <t>DominicaanseRep</t>
  </si>
  <si>
    <t>DRCongo</t>
  </si>
  <si>
    <t>Ecuador</t>
  </si>
  <si>
    <t>Eritrea</t>
  </si>
  <si>
    <t>Filipijnen</t>
  </si>
  <si>
    <t>Georgië</t>
  </si>
  <si>
    <t>Guinee</t>
  </si>
  <si>
    <t>India</t>
  </si>
  <si>
    <t>Italië</t>
  </si>
  <si>
    <t>Jamaïca</t>
  </si>
  <si>
    <t>Jemen</t>
  </si>
  <si>
    <t>Kaapverdië</t>
  </si>
  <si>
    <t>Kazachstan</t>
  </si>
  <si>
    <t>Kirgizië</t>
  </si>
  <si>
    <t>Libanon</t>
  </si>
  <si>
    <t>Macedonië</t>
  </si>
  <si>
    <t>Madagaskar</t>
  </si>
  <si>
    <t>Maleisië</t>
  </si>
  <si>
    <t>Mauritius</t>
  </si>
  <si>
    <t>Mexico</t>
  </si>
  <si>
    <t>Moldavië</t>
  </si>
  <si>
    <t>Mongolië</t>
  </si>
  <si>
    <t>Nepal</t>
  </si>
  <si>
    <t>Oekraïne</t>
  </si>
  <si>
    <t>Oezbekistan</t>
  </si>
  <si>
    <t>Rusland</t>
  </si>
  <si>
    <t>Saoedi-Arabië</t>
  </si>
  <si>
    <t>Senegal</t>
  </si>
  <si>
    <t>Servië</t>
  </si>
  <si>
    <t>Slovenië</t>
  </si>
  <si>
    <t>Slowakije</t>
  </si>
  <si>
    <t>Somalië</t>
  </si>
  <si>
    <t>SriLanka</t>
  </si>
  <si>
    <t>Staatloos</t>
  </si>
  <si>
    <t>Sudan</t>
  </si>
  <si>
    <t>Suriname</t>
  </si>
  <si>
    <t>Syrië</t>
  </si>
  <si>
    <t>Tadzjikistan</t>
  </si>
  <si>
    <t>Tanzania</t>
  </si>
  <si>
    <t>Thaïland</t>
  </si>
  <si>
    <t>Timor-Leste</t>
  </si>
  <si>
    <t>Tsjaad</t>
  </si>
  <si>
    <t>Tsjechië</t>
  </si>
  <si>
    <t>Tunesië</t>
  </si>
  <si>
    <t>Turkmenistan</t>
  </si>
  <si>
    <t>Uganda</t>
  </si>
  <si>
    <t>VerenigdeArabEmiratten</t>
  </si>
  <si>
    <t>VerenigdeStaten</t>
  </si>
  <si>
    <t>Vluchteling</t>
  </si>
  <si>
    <t>Turkije</t>
  </si>
  <si>
    <t>Afr-Zw</t>
  </si>
  <si>
    <t>Afr-Nd</t>
  </si>
  <si>
    <t>Am-MZ</t>
  </si>
  <si>
    <t>Am-Nd</t>
  </si>
  <si>
    <t>Eur-W</t>
  </si>
  <si>
    <t>06/11</t>
  </si>
  <si>
    <t>07/11</t>
  </si>
  <si>
    <t>Eur-O</t>
  </si>
  <si>
    <t xml:space="preserve">Totaal  </t>
  </si>
  <si>
    <t>Europa</t>
  </si>
  <si>
    <t>Afrika</t>
  </si>
  <si>
    <t>Amerika</t>
  </si>
  <si>
    <t>08/11</t>
  </si>
  <si>
    <t>Guinee-Bissau</t>
  </si>
  <si>
    <t>09/11</t>
  </si>
  <si>
    <t>10/11</t>
  </si>
  <si>
    <t>Form=sort Cont.</t>
  </si>
  <si>
    <t>% 07-11</t>
  </si>
  <si>
    <t>% 2007</t>
  </si>
  <si>
    <t>% 2008</t>
  </si>
  <si>
    <t>% 2009</t>
  </si>
  <si>
    <t>% 2010</t>
  </si>
  <si>
    <t>% 2011</t>
  </si>
  <si>
    <t>Andere landen</t>
  </si>
  <si>
    <r>
      <t xml:space="preserve"> </t>
    </r>
    <r>
      <rPr>
        <b/>
        <sz val="9"/>
        <color indexed="8"/>
        <rFont val="Arial"/>
        <family val="0"/>
      </rPr>
      <t>Land herkomst</t>
    </r>
  </si>
  <si>
    <t>Algemeen totaal</t>
  </si>
  <si>
    <t xml:space="preserve">  1. Eur-West</t>
  </si>
  <si>
    <t xml:space="preserve">  2. Eur-Oost</t>
  </si>
  <si>
    <t xml:space="preserve">  1. Am-N</t>
  </si>
  <si>
    <t xml:space="preserve">  2. Am-Mid-Zuid</t>
  </si>
  <si>
    <t xml:space="preserve">  2. Afr-Zwart</t>
  </si>
  <si>
    <t xml:space="preserve">  1. Afr-Noord</t>
  </si>
  <si>
    <t>(*) Aantal 2011 = extrapolatie op basis van eerste 10 maanden</t>
  </si>
  <si>
    <t>Aandeel van elk land met +1% in 2011 in aantal asielzoekers 2007-2011 (*)</t>
  </si>
  <si>
    <t>% van elk land met +1% in 2011 in aantal asielzoekers 2007-2011 (*)</t>
  </si>
  <si>
    <t>% van elk (sub)continent met +1% in 2011 in aantal asielzoekers 2007-2011</t>
  </si>
  <si>
    <t>2007</t>
  </si>
  <si>
    <t>2008</t>
  </si>
  <si>
    <t>2009</t>
  </si>
  <si>
    <t>2010</t>
  </si>
  <si>
    <t>2011</t>
  </si>
  <si>
    <t>%Tot. 07-11</t>
  </si>
  <si>
    <t>Tot. 07-11</t>
  </si>
  <si>
    <t>Totaal Oost-Eur.</t>
  </si>
  <si>
    <t>Bosnië-Herzeg.</t>
  </si>
  <si>
    <t>Ander dan OE</t>
  </si>
  <si>
    <t>Algem. Totaal</t>
  </si>
  <si>
    <t>% van elk Oost-Europees land in aantal asielzoekers 2007-2011, sort op 2011 (*)</t>
  </si>
  <si>
    <t>Aantal van elk Oost-Europees land in aantal asielzoekers 2007-2011, sort op 2011 (*)</t>
  </si>
  <si>
    <t>Andere dan Afr.</t>
  </si>
  <si>
    <t>Zwart Afrika</t>
  </si>
  <si>
    <t>Noord-Afrika</t>
  </si>
  <si>
    <t>Aantal Noord-Afrika bij asielzoekers 2007-2011, sort op 2011 (*)</t>
  </si>
  <si>
    <t>%l Noord-Afrika bij asielzoekers 2007-2011, sort op 2011 (*)</t>
  </si>
  <si>
    <t>% 06/11</t>
  </si>
  <si>
    <t>% 07/11</t>
  </si>
  <si>
    <t>% 08/11</t>
  </si>
  <si>
    <t>% 09/11</t>
  </si>
  <si>
    <t>% 10/11</t>
  </si>
  <si>
    <t>% van elk land  op totaal asielzoekers per maand van juni tot oktober in 2011</t>
  </si>
  <si>
    <t>%06-10/11</t>
  </si>
  <si>
    <t>06-10/11</t>
  </si>
  <si>
    <t>Erk.2009</t>
  </si>
  <si>
    <t>Erk.2010</t>
  </si>
  <si>
    <t>Sub 2009</t>
  </si>
  <si>
    <t>Sub 2010</t>
  </si>
  <si>
    <t>Sub 2011</t>
  </si>
  <si>
    <t>Tot 2009</t>
  </si>
  <si>
    <t>Tot 2010</t>
  </si>
  <si>
    <t>Aanvraag</t>
  </si>
  <si>
    <t>Erk.2011</t>
  </si>
  <si>
    <t>Erkenn.</t>
  </si>
  <si>
    <t>op 07-09</t>
  </si>
  <si>
    <r>
      <t>Ev07-</t>
    </r>
    <r>
      <rPr>
        <b/>
        <i/>
        <sz val="9"/>
        <rFont val="Arial"/>
        <family val="0"/>
      </rPr>
      <t>11</t>
    </r>
  </si>
  <si>
    <r>
      <t>Ev08-</t>
    </r>
    <r>
      <rPr>
        <b/>
        <i/>
        <sz val="9"/>
        <rFont val="Arial"/>
        <family val="0"/>
      </rPr>
      <t>11</t>
    </r>
  </si>
  <si>
    <r>
      <t>Ev09-</t>
    </r>
    <r>
      <rPr>
        <b/>
        <i/>
        <sz val="9"/>
        <rFont val="Arial"/>
        <family val="0"/>
      </rPr>
      <t>11</t>
    </r>
  </si>
  <si>
    <r>
      <t>Ev10-</t>
    </r>
    <r>
      <rPr>
        <b/>
        <i/>
        <sz val="9"/>
        <rFont val="Arial"/>
        <family val="0"/>
      </rPr>
      <t>11</t>
    </r>
  </si>
  <si>
    <r>
      <t>%Ev10-</t>
    </r>
    <r>
      <rPr>
        <b/>
        <i/>
        <sz val="9"/>
        <rFont val="Arial"/>
        <family val="0"/>
      </rPr>
      <t>11</t>
    </r>
  </si>
  <si>
    <t>Sorteren langs pijltjes</t>
  </si>
  <si>
    <t>Sierra Leone</t>
  </si>
  <si>
    <t>Spanje</t>
  </si>
  <si>
    <t>% 2003</t>
  </si>
  <si>
    <t>% 2004</t>
  </si>
  <si>
    <t>% 2005</t>
  </si>
  <si>
    <t>% 2006</t>
  </si>
  <si>
    <t>% 2000</t>
  </si>
  <si>
    <t>% 2001</t>
  </si>
  <si>
    <t>% 2002</t>
  </si>
  <si>
    <t>00-11</t>
  </si>
  <si>
    <t>Subsidiair</t>
  </si>
  <si>
    <t>Totaal erk.</t>
  </si>
  <si>
    <t>Erkenning</t>
  </si>
  <si>
    <t>09-11</t>
  </si>
  <si>
    <t>Tot 2011</t>
  </si>
  <si>
    <t>07-09</t>
  </si>
  <si>
    <t>Erk. 09-11</t>
  </si>
  <si>
    <t>aantal</t>
  </si>
  <si>
    <t>percent.</t>
  </si>
  <si>
    <t>Jaarevol.</t>
  </si>
  <si>
    <t>Evolutie/</t>
  </si>
  <si>
    <t>jaar</t>
  </si>
  <si>
    <t>aanvr.</t>
  </si>
  <si>
    <t>Erkenn./</t>
  </si>
  <si>
    <t>Asielaanvragen 2007-201 en -erkenningen per land en continent - Aantallen, % en evolutie</t>
  </si>
  <si>
    <t>(1) Extrapolatie van de gekende maanden 2011 naar een volledig jaar</t>
  </si>
  <si>
    <t>Papoua-Nieuw-Guinea</t>
  </si>
  <si>
    <t>Eq Guinea</t>
  </si>
  <si>
    <t>Centraal Afr Rep</t>
  </si>
  <si>
    <t>Azië-Trk</t>
  </si>
  <si>
    <t>1. Turkije</t>
  </si>
  <si>
    <t>2. Andere Azië</t>
  </si>
  <si>
    <t>1. Noord-Amerika</t>
  </si>
  <si>
    <t>2.Midd./Zuid Amerika</t>
  </si>
  <si>
    <t>1. West-Europa</t>
  </si>
  <si>
    <t>2. Oost-Europa</t>
  </si>
  <si>
    <t>1. Noord Afrika</t>
  </si>
  <si>
    <t>2. Zwart Afrika</t>
  </si>
  <si>
    <t>Totaal</t>
  </si>
  <si>
    <t xml:space="preserve">  Europa</t>
  </si>
  <si>
    <t xml:space="preserve">  Afrika</t>
  </si>
  <si>
    <t xml:space="preserve">  Azië</t>
  </si>
  <si>
    <t xml:space="preserve">  Amerika</t>
  </si>
  <si>
    <t xml:space="preserve">  Oceanië</t>
  </si>
  <si>
    <t xml:space="preserve">  Andere</t>
  </si>
  <si>
    <t>% aanvrg</t>
  </si>
  <si>
    <t>09-11/11</t>
  </si>
  <si>
    <t>Tot 2011(1)</t>
  </si>
  <si>
    <t>Erkennin.</t>
  </si>
  <si>
    <t>Guinea</t>
  </si>
  <si>
    <t>Genève</t>
  </si>
  <si>
    <t>%09-11</t>
  </si>
  <si>
    <t>Nieuwe Hebriden</t>
  </si>
  <si>
    <t>Salomon</t>
  </si>
  <si>
    <t>Sint-Lucia</t>
  </si>
  <si>
    <t>Tibet</t>
  </si>
  <si>
    <t>Tuvalu</t>
  </si>
  <si>
    <t>Vanuata</t>
  </si>
  <si>
    <t>2000</t>
  </si>
  <si>
    <t>2001</t>
  </si>
  <si>
    <t>2002</t>
  </si>
  <si>
    <t>2003</t>
  </si>
  <si>
    <t>2004</t>
  </si>
  <si>
    <t>2005</t>
  </si>
  <si>
    <t>2006</t>
  </si>
  <si>
    <t>2007(2)</t>
  </si>
  <si>
    <t>2008(3)</t>
  </si>
  <si>
    <t>2009(3)</t>
  </si>
  <si>
    <t>(2)Vluchtelingen in 2007 zijn niet over de nationaliteiten verdeeld</t>
  </si>
  <si>
    <t>(3) Bijkomende vreemdeling konden enkel berekend worden voor 2008 en 2009 same, elk jaar = gedeeld door 2</t>
  </si>
  <si>
    <t>% asiel op</t>
  </si>
  <si>
    <t>Bijk.vrmd</t>
  </si>
  <si>
    <t>Asielvr. en</t>
  </si>
  <si>
    <t>bijk. vrm.</t>
  </si>
  <si>
    <r>
      <t>09-11</t>
    </r>
    <r>
      <rPr>
        <sz val="9"/>
        <rFont val="Arial"/>
        <family val="0"/>
      </rPr>
      <t>(1)</t>
    </r>
  </si>
  <si>
    <t xml:space="preserve"> Land herkomst</t>
  </si>
  <si>
    <t>Congo DR</t>
  </si>
  <si>
    <t>Congo RP</t>
  </si>
  <si>
    <t>Westelijke Sahara</t>
  </si>
  <si>
    <t>Ander/Onbepaald</t>
  </si>
  <si>
    <t>EL Salvador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</si>
</sst>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[$-813]dddd\ d\ mmmm\ yyyy"/>
  </numFmts>
  <fonts count="12">
    <font>
      <sz val="10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3" borderId="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176" fontId="1" fillId="2" borderId="5" xfId="0" applyNumberFormat="1" applyFont="1" applyFill="1" applyBorder="1" applyAlignment="1">
      <alignment/>
    </xf>
    <xf numFmtId="176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76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/>
    </xf>
    <xf numFmtId="176" fontId="3" fillId="2" borderId="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76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right"/>
    </xf>
    <xf numFmtId="9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6" fontId="3" fillId="2" borderId="3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>
      <alignment horizontal="right"/>
    </xf>
    <xf numFmtId="176" fontId="1" fillId="2" borderId="12" xfId="0" applyNumberFormat="1" applyFont="1" applyFill="1" applyBorder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/>
    </xf>
    <xf numFmtId="176" fontId="1" fillId="2" borderId="8" xfId="0" applyNumberFormat="1" applyFont="1" applyFill="1" applyBorder="1" applyAlignment="1">
      <alignment horizontal="right"/>
    </xf>
    <xf numFmtId="176" fontId="1" fillId="2" borderId="10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176" fontId="1" fillId="2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76" fontId="1" fillId="2" borderId="13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/>
    </xf>
    <xf numFmtId="176" fontId="1" fillId="2" borderId="4" xfId="0" applyNumberFormat="1" applyFont="1" applyFill="1" applyBorder="1" applyAlignment="1">
      <alignment/>
    </xf>
    <xf numFmtId="176" fontId="7" fillId="2" borderId="6" xfId="0" applyNumberFormat="1" applyFon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176" fontId="1" fillId="2" borderId="2" xfId="0" applyNumberFormat="1" applyFont="1" applyFill="1" applyBorder="1" applyAlignment="1">
      <alignment/>
    </xf>
    <xf numFmtId="176" fontId="3" fillId="2" borderId="14" xfId="0" applyNumberFormat="1" applyFont="1" applyFill="1" applyBorder="1" applyAlignment="1">
      <alignment/>
    </xf>
    <xf numFmtId="176" fontId="1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176" fontId="3" fillId="2" borderId="9" xfId="0" applyNumberFormat="1" applyFont="1" applyFill="1" applyBorder="1" applyAlignment="1">
      <alignment/>
    </xf>
    <xf numFmtId="176" fontId="3" fillId="2" borderId="10" xfId="0" applyNumberFormat="1" applyFont="1" applyFill="1" applyBorder="1" applyAlignment="1">
      <alignment/>
    </xf>
    <xf numFmtId="176" fontId="3" fillId="2" borderId="15" xfId="0" applyNumberFormat="1" applyFont="1" applyFill="1" applyBorder="1" applyAlignment="1">
      <alignment/>
    </xf>
    <xf numFmtId="176" fontId="1" fillId="2" borderId="4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right"/>
    </xf>
    <xf numFmtId="176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2" xfId="0" applyNumberFormat="1" applyFont="1" applyFill="1" applyBorder="1" applyAlignment="1">
      <alignment/>
    </xf>
    <xf numFmtId="176" fontId="3" fillId="2" borderId="3" xfId="0" applyNumberFormat="1" applyFont="1" applyFill="1" applyBorder="1" applyAlignment="1">
      <alignment/>
    </xf>
    <xf numFmtId="176" fontId="3" fillId="2" borderId="1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76" fontId="1" fillId="2" borderId="7" xfId="0" applyNumberFormat="1" applyFont="1" applyFill="1" applyBorder="1" applyAlignment="1">
      <alignment/>
    </xf>
    <xf numFmtId="176" fontId="1" fillId="2" borderId="8" xfId="0" applyNumberFormat="1" applyFont="1" applyFill="1" applyBorder="1" applyAlignment="1">
      <alignment/>
    </xf>
    <xf numFmtId="176" fontId="6" fillId="2" borderId="13" xfId="0" applyNumberFormat="1" applyFont="1" applyFill="1" applyBorder="1" applyAlignment="1">
      <alignment/>
    </xf>
    <xf numFmtId="176" fontId="6" fillId="2" borderId="6" xfId="0" applyNumberFormat="1" applyFont="1" applyFill="1" applyBorder="1" applyAlignment="1">
      <alignment/>
    </xf>
    <xf numFmtId="176" fontId="1" fillId="2" borderId="9" xfId="0" applyNumberFormat="1" applyFont="1" applyFill="1" applyBorder="1" applyAlignment="1">
      <alignment/>
    </xf>
    <xf numFmtId="176" fontId="1" fillId="2" borderId="10" xfId="0" applyNumberFormat="1" applyFont="1" applyFill="1" applyBorder="1" applyAlignment="1">
      <alignment/>
    </xf>
    <xf numFmtId="176" fontId="6" fillId="2" borderId="15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76" fontId="1" fillId="2" borderId="0" xfId="0" applyNumberFormat="1" applyFont="1" applyFill="1" applyBorder="1" applyAlignment="1">
      <alignment horizontal="right"/>
    </xf>
    <xf numFmtId="176" fontId="7" fillId="2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6" borderId="3" xfId="0" applyNumberFormat="1" applyFont="1" applyFill="1" applyBorder="1" applyAlignment="1">
      <alignment/>
    </xf>
    <xf numFmtId="0" fontId="3" fillId="6" borderId="3" xfId="0" applyNumberFormat="1" applyFont="1" applyFill="1" applyBorder="1" applyAlignment="1">
      <alignment horizontal="left"/>
    </xf>
    <xf numFmtId="0" fontId="3" fillId="7" borderId="1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9" fontId="3" fillId="4" borderId="5" xfId="0" applyNumberFormat="1" applyFont="1" applyFill="1" applyBorder="1" applyAlignment="1">
      <alignment horizontal="left"/>
    </xf>
    <xf numFmtId="0" fontId="3" fillId="5" borderId="3" xfId="0" applyNumberFormat="1" applyFont="1" applyFill="1" applyBorder="1" applyAlignment="1">
      <alignment/>
    </xf>
    <xf numFmtId="0" fontId="3" fillId="8" borderId="3" xfId="0" applyNumberFormat="1" applyFont="1" applyFill="1" applyBorder="1" applyAlignment="1">
      <alignment/>
    </xf>
    <xf numFmtId="0" fontId="3" fillId="8" borderId="2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76" fontId="1" fillId="2" borderId="4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49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9" fontId="1" fillId="2" borderId="0" xfId="0" applyNumberFormat="1" applyFont="1" applyFill="1" applyAlignment="1">
      <alignment/>
    </xf>
    <xf numFmtId="0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 horizontal="right"/>
    </xf>
    <xf numFmtId="176" fontId="1" fillId="2" borderId="5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>
      <alignment horizontal="right"/>
    </xf>
    <xf numFmtId="176" fontId="3" fillId="2" borderId="2" xfId="0" applyNumberFormat="1" applyFont="1" applyFill="1" applyBorder="1" applyAlignment="1">
      <alignment horizontal="right"/>
    </xf>
    <xf numFmtId="176" fontId="3" fillId="2" borderId="3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9" fontId="7" fillId="2" borderId="3" xfId="0" applyNumberFormat="1" applyFont="1" applyFill="1" applyBorder="1" applyAlignment="1">
      <alignment/>
    </xf>
    <xf numFmtId="9" fontId="3" fillId="2" borderId="2" xfId="0" applyNumberFormat="1" applyFont="1" applyFill="1" applyBorder="1" applyAlignment="1">
      <alignment/>
    </xf>
    <xf numFmtId="9" fontId="3" fillId="2" borderId="3" xfId="0" applyNumberFormat="1" applyFont="1" applyFill="1" applyBorder="1" applyAlignment="1">
      <alignment/>
    </xf>
    <xf numFmtId="9" fontId="3" fillId="2" borderId="14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>
      <alignment horizontal="right"/>
    </xf>
    <xf numFmtId="9" fontId="6" fillId="2" borderId="11" xfId="0" applyNumberFormat="1" applyFon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9" fontId="1" fillId="2" borderId="11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176" fontId="1" fillId="2" borderId="10" xfId="0" applyNumberFormat="1" applyFont="1" applyFill="1" applyBorder="1" applyAlignment="1">
      <alignment horizontal="right"/>
    </xf>
    <xf numFmtId="176" fontId="1" fillId="2" borderId="12" xfId="0" applyNumberFormat="1" applyFont="1" applyFill="1" applyBorder="1" applyAlignment="1">
      <alignment horizontal="right"/>
    </xf>
    <xf numFmtId="9" fontId="6" fillId="2" borderId="12" xfId="0" applyNumberFormat="1" applyFont="1" applyFill="1" applyBorder="1" applyAlignment="1">
      <alignment/>
    </xf>
    <xf numFmtId="9" fontId="1" fillId="2" borderId="9" xfId="0" applyNumberFormat="1" applyFont="1" applyFill="1" applyBorder="1" applyAlignment="1">
      <alignment/>
    </xf>
    <xf numFmtId="9" fontId="1" fillId="2" borderId="1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9" fontId="3" fillId="2" borderId="4" xfId="0" applyNumberFormat="1" applyFont="1" applyFill="1" applyBorder="1" applyAlignment="1">
      <alignment/>
    </xf>
    <xf numFmtId="9" fontId="3" fillId="2" borderId="5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/>
    </xf>
    <xf numFmtId="0" fontId="3" fillId="2" borderId="10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/>
    </xf>
    <xf numFmtId="0" fontId="3" fillId="9" borderId="4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9" fontId="1" fillId="2" borderId="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9" fontId="1" fillId="2" borderId="8" xfId="0" applyNumberFormat="1" applyFont="1" applyFill="1" applyBorder="1" applyAlignment="1">
      <alignment/>
    </xf>
    <xf numFmtId="9" fontId="1" fillId="2" borderId="1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3" fillId="8" borderId="1" xfId="0" applyNumberFormat="1" applyFont="1" applyFill="1" applyBorder="1" applyAlignment="1">
      <alignment/>
    </xf>
    <xf numFmtId="0" fontId="3" fillId="8" borderId="14" xfId="0" applyNumberFormat="1" applyFont="1" applyFill="1" applyBorder="1" applyAlignment="1">
      <alignment/>
    </xf>
    <xf numFmtId="0" fontId="3" fillId="5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0" fontId="1" fillId="2" borderId="3" xfId="0" applyNumberFormat="1" applyFont="1" applyFill="1" applyBorder="1" applyAlignment="1">
      <alignment horizontal="left"/>
    </xf>
    <xf numFmtId="0" fontId="3" fillId="11" borderId="3" xfId="0" applyFont="1" applyFill="1" applyBorder="1" applyAlignment="1">
      <alignment horizontal="center"/>
    </xf>
    <xf numFmtId="49" fontId="3" fillId="8" borderId="2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3" fillId="9" borderId="3" xfId="0" applyFont="1" applyFill="1" applyBorder="1" applyAlignment="1">
      <alignment horizontal="left"/>
    </xf>
    <xf numFmtId="49" fontId="3" fillId="9" borderId="5" xfId="0" applyNumberFormat="1" applyFont="1" applyFill="1" applyBorder="1" applyAlignment="1">
      <alignment horizontal="left"/>
    </xf>
    <xf numFmtId="49" fontId="3" fillId="12" borderId="2" xfId="0" applyNumberFormat="1" applyFont="1" applyFill="1" applyBorder="1" applyAlignment="1">
      <alignment/>
    </xf>
    <xf numFmtId="49" fontId="3" fillId="12" borderId="1" xfId="0" applyNumberFormat="1" applyFont="1" applyFill="1" applyBorder="1" applyAlignment="1">
      <alignment/>
    </xf>
    <xf numFmtId="49" fontId="3" fillId="12" borderId="14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/>
    </xf>
    <xf numFmtId="0" fontId="8" fillId="2" borderId="0" xfId="0" applyNumberFormat="1" applyFont="1" applyFill="1" applyAlignment="1">
      <alignment horizontal="left"/>
    </xf>
    <xf numFmtId="0" fontId="3" fillId="12" borderId="3" xfId="0" applyFont="1" applyFill="1" applyBorder="1" applyAlignment="1">
      <alignment horizontal="left"/>
    </xf>
    <xf numFmtId="0" fontId="3" fillId="12" borderId="3" xfId="0" applyNumberFormat="1" applyFont="1" applyFill="1" applyBorder="1" applyAlignment="1">
      <alignment/>
    </xf>
    <xf numFmtId="49" fontId="3" fillId="8" borderId="1" xfId="0" applyNumberFormat="1" applyFont="1" applyFill="1" applyBorder="1" applyAlignment="1">
      <alignment/>
    </xf>
    <xf numFmtId="49" fontId="3" fillId="8" borderId="2" xfId="0" applyNumberFormat="1" applyFont="1" applyFill="1" applyBorder="1" applyAlignment="1">
      <alignment/>
    </xf>
    <xf numFmtId="49" fontId="3" fillId="8" borderId="14" xfId="0" applyNumberFormat="1" applyFont="1" applyFill="1" applyBorder="1" applyAlignment="1">
      <alignment/>
    </xf>
    <xf numFmtId="0" fontId="3" fillId="12" borderId="0" xfId="0" applyNumberFormat="1" applyFont="1" applyFill="1" applyAlignment="1">
      <alignment/>
    </xf>
    <xf numFmtId="0" fontId="3" fillId="3" borderId="1" xfId="0" applyNumberFormat="1" applyFont="1" applyFill="1" applyBorder="1" applyAlignment="1">
      <alignment horizontal="left"/>
    </xf>
    <xf numFmtId="0" fontId="3" fillId="11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9" fontId="1" fillId="2" borderId="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2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176" fontId="3" fillId="2" borderId="9" xfId="0" applyNumberFormat="1" applyFont="1" applyFill="1" applyBorder="1" applyAlignment="1">
      <alignment/>
    </xf>
    <xf numFmtId="176" fontId="3" fillId="2" borderId="10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176" fontId="1" fillId="2" borderId="7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176" fontId="1" fillId="2" borderId="9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176" fontId="3" fillId="2" borderId="4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176" fontId="3" fillId="2" borderId="14" xfId="0" applyNumberFormat="1" applyFont="1" applyFill="1" applyBorder="1" applyAlignment="1">
      <alignment horizontal="right"/>
    </xf>
    <xf numFmtId="176" fontId="1" fillId="2" borderId="13" xfId="0" applyNumberFormat="1" applyFont="1" applyFill="1" applyBorder="1" applyAlignment="1">
      <alignment horizontal="right"/>
    </xf>
    <xf numFmtId="176" fontId="1" fillId="2" borderId="15" xfId="0" applyNumberFormat="1" applyFont="1" applyFill="1" applyBorder="1" applyAlignment="1">
      <alignment horizontal="right"/>
    </xf>
    <xf numFmtId="176" fontId="3" fillId="2" borderId="6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right"/>
    </xf>
    <xf numFmtId="176" fontId="11" fillId="2" borderId="0" xfId="0" applyNumberFormat="1" applyFont="1" applyFill="1" applyBorder="1" applyAlignment="1">
      <alignment horizontal="center"/>
    </xf>
    <xf numFmtId="9" fontId="6" fillId="2" borderId="6" xfId="0" applyNumberFormat="1" applyFont="1" applyFill="1" applyBorder="1" applyAlignment="1">
      <alignment/>
    </xf>
    <xf numFmtId="49" fontId="3" fillId="8" borderId="12" xfId="0" applyNumberFormat="1" applyFont="1" applyFill="1" applyBorder="1" applyAlignment="1">
      <alignment horizontal="left"/>
    </xf>
    <xf numFmtId="176" fontId="3" fillId="2" borderId="5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left"/>
    </xf>
    <xf numFmtId="176" fontId="3" fillId="2" borderId="11" xfId="0" applyNumberFormat="1" applyFont="1" applyFill="1" applyBorder="1" applyAlignment="1">
      <alignment/>
    </xf>
    <xf numFmtId="176" fontId="1" fillId="2" borderId="0" xfId="0" applyNumberFormat="1" applyFont="1" applyFill="1" applyAlignment="1">
      <alignment/>
    </xf>
    <xf numFmtId="10" fontId="1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workbookViewId="0" topLeftCell="A1">
      <selection activeCell="G201" sqref="G201"/>
    </sheetView>
  </sheetViews>
  <sheetFormatPr defaultColWidth="9.140625" defaultRowHeight="12.75"/>
  <cols>
    <col min="1" max="1" width="13.57421875" style="21" customWidth="1"/>
    <col min="2" max="6" width="9.140625" style="21" customWidth="1"/>
    <col min="7" max="7" width="9.8515625" style="21" customWidth="1"/>
    <col min="8" max="16384" width="9.140625" style="21" customWidth="1"/>
  </cols>
  <sheetData>
    <row r="1" spans="1:7" ht="12">
      <c r="A1" s="314" t="s">
        <v>251</v>
      </c>
      <c r="B1" s="314"/>
      <c r="C1" s="314"/>
      <c r="D1" s="314"/>
      <c r="E1" s="314"/>
      <c r="F1" s="314"/>
      <c r="G1" s="314"/>
    </row>
    <row r="2" spans="1:7" ht="12">
      <c r="A2" s="60" t="s">
        <v>241</v>
      </c>
      <c r="B2" s="76" t="s">
        <v>235</v>
      </c>
      <c r="C2" s="77" t="s">
        <v>236</v>
      </c>
      <c r="D2" s="77" t="s">
        <v>237</v>
      </c>
      <c r="E2" s="77" t="s">
        <v>238</v>
      </c>
      <c r="F2" s="78" t="s">
        <v>239</v>
      </c>
      <c r="G2" s="79" t="s">
        <v>258</v>
      </c>
    </row>
    <row r="3" spans="1:7" ht="12">
      <c r="A3" s="58" t="s">
        <v>74</v>
      </c>
      <c r="B3" s="63">
        <v>0.06261808367071525</v>
      </c>
      <c r="C3" s="59">
        <v>0.07174338883447601</v>
      </c>
      <c r="D3" s="59">
        <v>0.09653206097986733</v>
      </c>
      <c r="E3" s="59">
        <v>0.07075873827791987</v>
      </c>
      <c r="F3" s="64">
        <v>0.11365281598378459</v>
      </c>
      <c r="G3" s="61">
        <v>0.08752425046157884</v>
      </c>
    </row>
    <row r="4" spans="1:7" ht="12">
      <c r="A4" s="58" t="s">
        <v>173</v>
      </c>
      <c r="B4" s="63">
        <v>0.047323436797121005</v>
      </c>
      <c r="C4" s="59">
        <v>0.0539503754489063</v>
      </c>
      <c r="D4" s="59">
        <v>0.061212614919120216</v>
      </c>
      <c r="E4" s="59">
        <v>0.07010681510455845</v>
      </c>
      <c r="F4" s="64">
        <v>0.08165629071955988</v>
      </c>
      <c r="G4" s="62">
        <v>0.06639471785115136</v>
      </c>
    </row>
    <row r="5" spans="1:7" ht="12">
      <c r="A5" s="58" t="s">
        <v>75</v>
      </c>
      <c r="B5" s="63">
        <v>0.07422402159244265</v>
      </c>
      <c r="C5" s="59">
        <v>0.08733268037871368</v>
      </c>
      <c r="D5" s="59">
        <v>0.08064703828697778</v>
      </c>
      <c r="E5" s="59">
        <v>0.08871169951356501</v>
      </c>
      <c r="F5" s="64">
        <v>0.07750591187683992</v>
      </c>
      <c r="G5" s="62">
        <v>0.08173928527914975</v>
      </c>
    </row>
    <row r="6" spans="1:7" ht="12">
      <c r="A6" s="58" t="s">
        <v>59</v>
      </c>
      <c r="B6" s="63">
        <v>0</v>
      </c>
      <c r="C6" s="59">
        <v>0.03901403852432256</v>
      </c>
      <c r="D6" s="59">
        <v>0.08954963342255325</v>
      </c>
      <c r="E6" s="59">
        <v>0.09267338649014593</v>
      </c>
      <c r="F6" s="64">
        <v>0.06133873847787269</v>
      </c>
      <c r="G6" s="62">
        <v>0.06314726473537709</v>
      </c>
    </row>
    <row r="7" spans="1:7" ht="12">
      <c r="A7" s="58" t="s">
        <v>192</v>
      </c>
      <c r="B7" s="73">
        <v>0.12919478182636077</v>
      </c>
      <c r="C7" s="53">
        <v>0.13222331047992164</v>
      </c>
      <c r="D7" s="53">
        <v>0.09338996857907599</v>
      </c>
      <c r="E7" s="53">
        <v>0.07652575096534778</v>
      </c>
      <c r="F7" s="64">
        <v>0.05989093190483085</v>
      </c>
      <c r="G7" s="62">
        <v>0.08992820926156758</v>
      </c>
    </row>
    <row r="8" spans="1:7" ht="12">
      <c r="A8" s="58" t="s">
        <v>195</v>
      </c>
      <c r="B8" s="73">
        <v>0.10967161493477283</v>
      </c>
      <c r="C8" s="53">
        <v>0.04668625530525628</v>
      </c>
      <c r="D8" s="53">
        <v>0.0299080647038287</v>
      </c>
      <c r="E8" s="53">
        <v>0.0618324055965097</v>
      </c>
      <c r="F8" s="64">
        <v>0.046329810337338934</v>
      </c>
      <c r="G8" s="62">
        <v>0.054944282514362834</v>
      </c>
    </row>
    <row r="9" spans="1:7" ht="12">
      <c r="A9" s="58" t="s">
        <v>168</v>
      </c>
      <c r="B9" s="63">
        <v>0.06441745389113811</v>
      </c>
      <c r="C9" s="59">
        <v>0.04725759059745348</v>
      </c>
      <c r="D9" s="59">
        <v>0.03898522052833702</v>
      </c>
      <c r="E9" s="59">
        <v>0.03941627802015947</v>
      </c>
      <c r="F9" s="64">
        <v>0.037642970899087885</v>
      </c>
      <c r="G9" s="62">
        <v>0.043193938087517224</v>
      </c>
    </row>
    <row r="10" spans="1:7" ht="12">
      <c r="A10" s="58" t="s">
        <v>79</v>
      </c>
      <c r="B10" s="63">
        <v>0.01349527665317139</v>
      </c>
      <c r="C10" s="59">
        <v>0.012242899118511263</v>
      </c>
      <c r="D10" s="59">
        <v>0.01355754684045153</v>
      </c>
      <c r="E10" s="59">
        <v>0.017050298380221655</v>
      </c>
      <c r="F10" s="64">
        <v>0.03600212344964046</v>
      </c>
      <c r="G10" s="62">
        <v>0.020714814571832912</v>
      </c>
    </row>
    <row r="11" spans="1:7" ht="12">
      <c r="A11" s="58" t="s">
        <v>182</v>
      </c>
      <c r="B11" s="63">
        <v>0.0053081421502474135</v>
      </c>
      <c r="C11" s="59">
        <v>0.009957557949722494</v>
      </c>
      <c r="D11" s="59">
        <v>0.011695566158501106</v>
      </c>
      <c r="E11" s="59">
        <v>0.05426006719823479</v>
      </c>
      <c r="F11" s="64">
        <v>0.035181699724916755</v>
      </c>
      <c r="G11" s="62">
        <v>0.027399507024433223</v>
      </c>
    </row>
    <row r="12" spans="1:7" ht="12">
      <c r="A12" s="58" t="s">
        <v>31</v>
      </c>
      <c r="B12" s="63">
        <v>0.017363922627080523</v>
      </c>
      <c r="C12" s="59">
        <v>0.014038524322559582</v>
      </c>
      <c r="D12" s="59">
        <v>0.014895845455603398</v>
      </c>
      <c r="E12" s="59">
        <v>0.010230179028132993</v>
      </c>
      <c r="F12" s="64">
        <v>0.03194826504512331</v>
      </c>
      <c r="G12" s="62">
        <v>0.018971592985876157</v>
      </c>
    </row>
    <row r="13" spans="1:7" ht="12">
      <c r="A13" s="58" t="s">
        <v>73</v>
      </c>
      <c r="B13" s="63">
        <v>0.03049932523616734</v>
      </c>
      <c r="C13" s="59">
        <v>0.03762650995755795</v>
      </c>
      <c r="D13" s="59">
        <v>0.0639473990457349</v>
      </c>
      <c r="E13" s="59">
        <v>0.0494458653026428</v>
      </c>
      <c r="F13" s="64">
        <v>0.02813570773611312</v>
      </c>
      <c r="G13" s="62">
        <v>0.041994301727288914</v>
      </c>
    </row>
    <row r="14" spans="1:7" ht="12">
      <c r="A14" s="58" t="s">
        <v>203</v>
      </c>
      <c r="B14" s="63">
        <v>0.01790373369320738</v>
      </c>
      <c r="C14" s="59">
        <v>0.022935031015344432</v>
      </c>
      <c r="D14" s="59">
        <v>0.02019085301989992</v>
      </c>
      <c r="E14" s="59">
        <v>0.01945739932801765</v>
      </c>
      <c r="F14" s="64">
        <v>0.021765358814729022</v>
      </c>
      <c r="G14" s="62">
        <v>0.02057423218586866</v>
      </c>
    </row>
    <row r="15" spans="1:7" ht="12">
      <c r="A15" s="58" t="s">
        <v>87</v>
      </c>
      <c r="B15" s="63">
        <v>0.025101214574898785</v>
      </c>
      <c r="C15" s="59">
        <v>0.029954293176624226</v>
      </c>
      <c r="D15" s="59">
        <v>0.017572442685907134</v>
      </c>
      <c r="E15" s="59">
        <v>0.017902813299232736</v>
      </c>
      <c r="F15" s="64">
        <v>0.019979730707977414</v>
      </c>
      <c r="G15" s="62">
        <v>0.021108445252532824</v>
      </c>
    </row>
    <row r="16" spans="1:7" ht="12">
      <c r="A16" s="58" t="s">
        <v>198</v>
      </c>
      <c r="B16" s="63">
        <v>0.015114709851551956</v>
      </c>
      <c r="C16" s="59">
        <v>0.013303950375448906</v>
      </c>
      <c r="D16" s="59">
        <v>0.012568369603165368</v>
      </c>
      <c r="E16" s="59">
        <v>0.01474349330525049</v>
      </c>
      <c r="F16" s="64">
        <v>0.017614979972009073</v>
      </c>
      <c r="G16" s="62">
        <v>0.014983739304023469</v>
      </c>
    </row>
    <row r="17" spans="1:7" ht="12">
      <c r="A17" s="58" t="s">
        <v>101</v>
      </c>
      <c r="B17" s="63">
        <v>0.028879892037786774</v>
      </c>
      <c r="C17" s="59">
        <v>0.0222820763956905</v>
      </c>
      <c r="D17" s="59">
        <v>0.01792156406377284</v>
      </c>
      <c r="E17" s="59">
        <v>0.016899854570984404</v>
      </c>
      <c r="F17" s="64">
        <v>0.017518459533806284</v>
      </c>
      <c r="G17" s="62">
        <v>0.019618271961311728</v>
      </c>
    </row>
    <row r="18" spans="1:7" ht="12">
      <c r="A18" s="58" t="s">
        <v>72</v>
      </c>
      <c r="B18" s="63">
        <v>0.005488079172289699</v>
      </c>
      <c r="C18" s="59">
        <v>0.006447926869082599</v>
      </c>
      <c r="D18" s="59">
        <v>0.004364017223321308</v>
      </c>
      <c r="E18" s="59">
        <v>0.008876184744997743</v>
      </c>
      <c r="F18" s="64">
        <v>0.01655325515177839</v>
      </c>
      <c r="G18" s="62">
        <v>0.009414333780072915</v>
      </c>
    </row>
    <row r="19" spans="1:7" ht="12">
      <c r="A19" s="58" t="s">
        <v>76</v>
      </c>
      <c r="B19" s="63">
        <v>0.03697705802968961</v>
      </c>
      <c r="C19" s="59">
        <v>0.05011426705843944</v>
      </c>
      <c r="D19" s="59">
        <v>0.042592808099615964</v>
      </c>
      <c r="E19" s="59">
        <v>0.019357103455192818</v>
      </c>
      <c r="F19" s="64">
        <v>0.016504994932676997</v>
      </c>
      <c r="G19" s="62">
        <v>0.029913588693427307</v>
      </c>
    </row>
    <row r="20" spans="1:7" ht="12">
      <c r="A20" s="58" t="s">
        <v>68</v>
      </c>
      <c r="B20" s="63">
        <v>0.012145748987854251</v>
      </c>
      <c r="C20" s="59">
        <v>0.015426052889324192</v>
      </c>
      <c r="D20" s="59">
        <v>0.019143488886302806</v>
      </c>
      <c r="E20" s="59">
        <v>0.011784765056917907</v>
      </c>
      <c r="F20" s="64">
        <v>0.01563631098885189</v>
      </c>
      <c r="G20" s="62">
        <v>0.014957965866596689</v>
      </c>
    </row>
    <row r="21" spans="1:7" ht="12">
      <c r="A21" s="58" t="s">
        <v>89</v>
      </c>
      <c r="B21" s="63">
        <v>0.011066126855600539</v>
      </c>
      <c r="C21" s="59">
        <v>0.007427358798563499</v>
      </c>
      <c r="D21" s="59">
        <v>0.005120446875363668</v>
      </c>
      <c r="E21" s="59">
        <v>0.008675592999348078</v>
      </c>
      <c r="F21" s="64">
        <v>0.015588050769750495</v>
      </c>
      <c r="G21" s="62">
        <v>0.010105530511063833</v>
      </c>
    </row>
    <row r="22" spans="1:7" ht="12">
      <c r="A22" s="58" t="s">
        <v>216</v>
      </c>
      <c r="B22" s="63">
        <v>0.02249212775528565</v>
      </c>
      <c r="C22" s="59">
        <v>0.02317988899771466</v>
      </c>
      <c r="D22" s="59">
        <v>0.01507040614453625</v>
      </c>
      <c r="E22" s="59">
        <v>0.013890978386239407</v>
      </c>
      <c r="F22" s="64">
        <v>0.01549153033154771</v>
      </c>
      <c r="G22" s="62">
        <v>0.017047957337931942</v>
      </c>
    </row>
    <row r="23" spans="1:7" ht="12">
      <c r="A23" s="58" t="s">
        <v>194</v>
      </c>
      <c r="B23" s="63">
        <v>0.0018893387314439945</v>
      </c>
      <c r="C23" s="59">
        <v>0.004080966372837088</v>
      </c>
      <c r="D23" s="59">
        <v>0.006575119283137437</v>
      </c>
      <c r="E23" s="59">
        <v>0.01263727997592899</v>
      </c>
      <c r="F23" s="64">
        <v>0.014188504415810047</v>
      </c>
      <c r="G23" s="62">
        <v>0.009240948837383668</v>
      </c>
    </row>
    <row r="24" spans="1:7" ht="12">
      <c r="A24" s="58" t="s">
        <v>189</v>
      </c>
      <c r="B24" s="63">
        <v>0.003688708951866847</v>
      </c>
      <c r="C24" s="59">
        <v>0.0031831537708129284</v>
      </c>
      <c r="D24" s="59">
        <v>0.0037821482602118004</v>
      </c>
      <c r="E24" s="59">
        <v>0.010180031091720576</v>
      </c>
      <c r="F24" s="64">
        <v>0.013368080691086338</v>
      </c>
      <c r="G24" s="62">
        <v>0.007971021284173235</v>
      </c>
    </row>
    <row r="25" spans="1:7" ht="12">
      <c r="A25" s="58" t="s">
        <v>172</v>
      </c>
      <c r="B25" s="63">
        <v>0.014035087719298246</v>
      </c>
      <c r="C25" s="59">
        <v>0.01811949069539667</v>
      </c>
      <c r="D25" s="59">
        <v>0.019027115093680904</v>
      </c>
      <c r="E25" s="59">
        <v>0.01619778346121057</v>
      </c>
      <c r="F25" s="64">
        <v>0.01254765696636263</v>
      </c>
      <c r="G25" s="62">
        <v>0.015698366432675095</v>
      </c>
    </row>
    <row r="26" spans="1:7" ht="12">
      <c r="A26" s="58" t="s">
        <v>163</v>
      </c>
      <c r="B26" s="63">
        <v>0.005668016194331984</v>
      </c>
      <c r="C26" s="59">
        <v>0.005794972249428665</v>
      </c>
      <c r="D26" s="59">
        <v>0.005236820667985569</v>
      </c>
      <c r="E26" s="59">
        <v>0.005315681259716163</v>
      </c>
      <c r="F26" s="64">
        <v>0.01254765696636263</v>
      </c>
      <c r="G26" s="62">
        <v>0.007521157649087621</v>
      </c>
    </row>
    <row r="27" spans="1:7" ht="12">
      <c r="A27" s="58" t="s">
        <v>112</v>
      </c>
      <c r="B27" s="63">
        <v>0.0158344579397211</v>
      </c>
      <c r="C27" s="59">
        <v>0.016813581456088803</v>
      </c>
      <c r="D27" s="59">
        <v>0.016001396485511462</v>
      </c>
      <c r="E27" s="59">
        <v>0.014392457750363572</v>
      </c>
      <c r="F27" s="64">
        <v>0.012113314994450078</v>
      </c>
      <c r="G27" s="62">
        <v>0.014587765583557484</v>
      </c>
    </row>
    <row r="28" spans="1:7" ht="12">
      <c r="A28" s="60" t="s">
        <v>240</v>
      </c>
      <c r="B28" s="65">
        <v>0.2295996401259559</v>
      </c>
      <c r="C28" s="66">
        <v>0.20886385896180226</v>
      </c>
      <c r="D28" s="66">
        <v>0.20051204468753625</v>
      </c>
      <c r="E28" s="66">
        <v>0.17867709743744042</v>
      </c>
      <c r="F28" s="67">
        <v>0.16929684860769256</v>
      </c>
      <c r="G28" s="68">
        <v>0.19130451082015765</v>
      </c>
    </row>
    <row r="29" spans="1:7" ht="12">
      <c r="A29" s="69" t="s">
        <v>242</v>
      </c>
      <c r="B29" s="70">
        <f aca="true" t="shared" si="0" ref="B29:G29">SUM(B3:B28)</f>
        <v>1</v>
      </c>
      <c r="C29" s="71">
        <f t="shared" si="0"/>
        <v>1</v>
      </c>
      <c r="D29" s="71">
        <f t="shared" si="0"/>
        <v>1</v>
      </c>
      <c r="E29" s="71">
        <f t="shared" si="0"/>
        <v>1</v>
      </c>
      <c r="F29" s="72">
        <f t="shared" si="0"/>
        <v>1</v>
      </c>
      <c r="G29" s="72">
        <f t="shared" si="0"/>
        <v>1</v>
      </c>
    </row>
    <row r="30" ht="12">
      <c r="A30" s="21" t="s">
        <v>249</v>
      </c>
    </row>
    <row r="32" spans="1:7" ht="12">
      <c r="A32" s="314" t="s">
        <v>252</v>
      </c>
      <c r="B32" s="314"/>
      <c r="C32" s="314"/>
      <c r="D32" s="314"/>
      <c r="E32" s="314"/>
      <c r="F32" s="314"/>
      <c r="G32" s="314"/>
    </row>
    <row r="33" spans="1:7" ht="12">
      <c r="A33" s="60" t="s">
        <v>241</v>
      </c>
      <c r="B33" s="76" t="s">
        <v>235</v>
      </c>
      <c r="C33" s="77" t="s">
        <v>236</v>
      </c>
      <c r="D33" s="77" t="s">
        <v>237</v>
      </c>
      <c r="E33" s="77" t="s">
        <v>238</v>
      </c>
      <c r="F33" s="78" t="s">
        <v>239</v>
      </c>
      <c r="G33" s="79" t="s">
        <v>234</v>
      </c>
    </row>
    <row r="34" spans="1:7" ht="12">
      <c r="A34" s="32" t="s">
        <v>226</v>
      </c>
      <c r="B34" s="41">
        <v>0.33684210526315783</v>
      </c>
      <c r="C34" s="33">
        <v>0.29178909565785177</v>
      </c>
      <c r="D34" s="33">
        <v>0.2913999767252415</v>
      </c>
      <c r="E34" s="33">
        <v>0.32154856827641537</v>
      </c>
      <c r="F34" s="33">
        <v>0.264466000675643</v>
      </c>
      <c r="G34" s="49">
        <v>0.29657025839042533</v>
      </c>
    </row>
    <row r="35" spans="1:7" ht="12">
      <c r="A35" s="74" t="s">
        <v>243</v>
      </c>
      <c r="B35" s="24">
        <v>0</v>
      </c>
      <c r="C35" s="54">
        <v>0</v>
      </c>
      <c r="D35" s="54">
        <v>0.00040730827417665544</v>
      </c>
      <c r="E35" s="54">
        <v>0.00030088761847449976</v>
      </c>
      <c r="F35" s="54">
        <v>0.0004343419719125525</v>
      </c>
      <c r="G35" s="50">
        <v>0.00027882173216243827</v>
      </c>
    </row>
    <row r="36" spans="1:7" ht="12">
      <c r="A36" s="75" t="s">
        <v>244</v>
      </c>
      <c r="B36" s="26">
        <v>0.33684210526315783</v>
      </c>
      <c r="C36" s="55">
        <v>0.29178909565785177</v>
      </c>
      <c r="D36" s="55">
        <v>0.2909926684510648</v>
      </c>
      <c r="E36" s="55">
        <v>0.32124768065794085</v>
      </c>
      <c r="F36" s="55">
        <v>0.26403165870373047</v>
      </c>
      <c r="G36" s="51">
        <v>0.2962914366582629</v>
      </c>
    </row>
    <row r="37" spans="1:7" ht="12">
      <c r="A37" s="36" t="s">
        <v>227</v>
      </c>
      <c r="B37" s="39">
        <v>0.3094017094017094</v>
      </c>
      <c r="C37" s="56">
        <v>0.3001958863858963</v>
      </c>
      <c r="D37" s="56">
        <v>0.2705108809496101</v>
      </c>
      <c r="E37" s="56">
        <v>0.2939672032495863</v>
      </c>
      <c r="F37" s="56">
        <v>0.31243665846242935</v>
      </c>
      <c r="G37" s="52">
        <v>0.2975285616547483</v>
      </c>
    </row>
    <row r="38" spans="1:7" ht="12">
      <c r="A38" s="74" t="s">
        <v>248</v>
      </c>
      <c r="B38" s="24">
        <v>0.027710301394511923</v>
      </c>
      <c r="C38" s="54">
        <v>0.03387202089454783</v>
      </c>
      <c r="D38" s="54">
        <v>0.03398114744559525</v>
      </c>
      <c r="E38" s="54">
        <v>0.03043979740233689</v>
      </c>
      <c r="F38" s="54">
        <v>0.034071714685584675</v>
      </c>
      <c r="G38" s="50">
        <v>0.032348007010374984</v>
      </c>
    </row>
    <row r="39" spans="1:7" ht="12">
      <c r="A39" s="75" t="s">
        <v>247</v>
      </c>
      <c r="B39" s="26">
        <v>0.2816914080071975</v>
      </c>
      <c r="C39" s="55">
        <v>0.26632386549134845</v>
      </c>
      <c r="D39" s="55">
        <v>0.23652973350401488</v>
      </c>
      <c r="E39" s="55">
        <v>0.26352740584724943</v>
      </c>
      <c r="F39" s="55">
        <v>0.2783649437768447</v>
      </c>
      <c r="G39" s="51">
        <v>0.2651805546443733</v>
      </c>
    </row>
    <row r="40" spans="1:7" ht="12">
      <c r="A40" s="36" t="s">
        <v>27</v>
      </c>
      <c r="B40" s="41">
        <v>0.33684210526315783</v>
      </c>
      <c r="C40" s="33">
        <v>0.39471106758080315</v>
      </c>
      <c r="D40" s="33">
        <v>0.4228441754916792</v>
      </c>
      <c r="E40" s="33">
        <v>0.3683867408856125</v>
      </c>
      <c r="F40" s="33">
        <v>0.4081366729404951</v>
      </c>
      <c r="G40" s="49">
        <v>0.39060113028238336</v>
      </c>
    </row>
    <row r="41" spans="1:7" ht="12">
      <c r="A41" s="36" t="s">
        <v>228</v>
      </c>
      <c r="B41" s="41">
        <v>0.002339181286549708</v>
      </c>
      <c r="C41" s="33">
        <v>0.00138752856676461</v>
      </c>
      <c r="D41" s="33">
        <v>0.0023274758524380315</v>
      </c>
      <c r="E41" s="33">
        <v>0.0024572488842084144</v>
      </c>
      <c r="F41" s="33">
        <v>0.0025577916123739196</v>
      </c>
      <c r="G41" s="49">
        <v>0.0022914928912173495</v>
      </c>
    </row>
    <row r="42" spans="1:7" ht="12">
      <c r="A42" s="74" t="s">
        <v>245</v>
      </c>
      <c r="B42" s="24">
        <v>8.99685110211426E-05</v>
      </c>
      <c r="C42" s="54">
        <v>8.161932745674175E-05</v>
      </c>
      <c r="D42" s="54">
        <v>0</v>
      </c>
      <c r="E42" s="54">
        <v>0.00015044380923724988</v>
      </c>
      <c r="F42" s="54">
        <v>0.0002895613146083683</v>
      </c>
      <c r="G42" s="50">
        <v>0.0001429254257303255</v>
      </c>
    </row>
    <row r="43" spans="1:7" ht="12">
      <c r="A43" s="75" t="s">
        <v>246</v>
      </c>
      <c r="B43" s="26">
        <v>0.0022492127755285654</v>
      </c>
      <c r="C43" s="55">
        <v>0.001305909239307868</v>
      </c>
      <c r="D43" s="55">
        <v>0.0023274758524380315</v>
      </c>
      <c r="E43" s="55">
        <v>0.0023068050749711646</v>
      </c>
      <c r="F43" s="55">
        <v>0.0022682302977655514</v>
      </c>
      <c r="G43" s="51">
        <v>0.002148567465487024</v>
      </c>
    </row>
    <row r="44" spans="1:7" ht="12">
      <c r="A44" s="36" t="s">
        <v>159</v>
      </c>
      <c r="B44" s="39">
        <v>0</v>
      </c>
      <c r="C44" s="56">
        <v>0</v>
      </c>
      <c r="D44" s="56">
        <v>0</v>
      </c>
      <c r="E44" s="56">
        <v>0</v>
      </c>
      <c r="F44" s="56">
        <v>4.826021910139473E-05</v>
      </c>
      <c r="G44" s="52">
        <v>1.405823859642546E-05</v>
      </c>
    </row>
    <row r="45" spans="1:7" ht="12">
      <c r="A45" s="28" t="s">
        <v>160</v>
      </c>
      <c r="B45" s="41">
        <v>0.014574898785425103</v>
      </c>
      <c r="C45" s="33">
        <v>0.011916421808684295</v>
      </c>
      <c r="D45" s="33">
        <v>0.012917490981031073</v>
      </c>
      <c r="E45" s="33">
        <v>0.013640238704177323</v>
      </c>
      <c r="F45" s="33">
        <v>0.012402876309058444</v>
      </c>
      <c r="G45" s="49">
        <v>0.013008556781225691</v>
      </c>
    </row>
    <row r="46" spans="1:7" ht="12">
      <c r="A46" s="23" t="s">
        <v>225</v>
      </c>
      <c r="B46" s="41">
        <v>1</v>
      </c>
      <c r="C46" s="33">
        <v>1</v>
      </c>
      <c r="D46" s="33">
        <v>1</v>
      </c>
      <c r="E46" s="33">
        <v>1</v>
      </c>
      <c r="F46" s="33">
        <v>1</v>
      </c>
      <c r="G46" s="49">
        <v>1</v>
      </c>
    </row>
    <row r="49" spans="1:7" ht="12">
      <c r="A49" s="314" t="s">
        <v>250</v>
      </c>
      <c r="B49" s="314"/>
      <c r="C49" s="314"/>
      <c r="D49" s="314"/>
      <c r="E49" s="314"/>
      <c r="F49" s="314"/>
      <c r="G49" s="314"/>
    </row>
    <row r="50" spans="1:7" ht="12">
      <c r="A50" s="60" t="s">
        <v>241</v>
      </c>
      <c r="B50" s="76" t="s">
        <v>253</v>
      </c>
      <c r="C50" s="77" t="s">
        <v>254</v>
      </c>
      <c r="D50" s="77" t="s">
        <v>255</v>
      </c>
      <c r="E50" s="77" t="s">
        <v>256</v>
      </c>
      <c r="F50" s="78" t="s">
        <v>257</v>
      </c>
      <c r="G50" s="92" t="s">
        <v>259</v>
      </c>
    </row>
    <row r="51" spans="1:7" ht="12">
      <c r="A51" s="58" t="s">
        <v>74</v>
      </c>
      <c r="B51" s="14">
        <v>696</v>
      </c>
      <c r="C51" s="48">
        <v>879</v>
      </c>
      <c r="D51" s="48">
        <v>1659</v>
      </c>
      <c r="E51" s="48">
        <v>1411</v>
      </c>
      <c r="F51" s="80">
        <v>2826</v>
      </c>
      <c r="G51" s="81">
        <v>7471</v>
      </c>
    </row>
    <row r="52" spans="1:7" ht="12">
      <c r="A52" s="58" t="s">
        <v>173</v>
      </c>
      <c r="B52" s="14">
        <v>526</v>
      </c>
      <c r="C52" s="48">
        <v>661</v>
      </c>
      <c r="D52" s="48">
        <v>1052</v>
      </c>
      <c r="E52" s="48">
        <v>1398</v>
      </c>
      <c r="F52" s="80">
        <v>2030.4</v>
      </c>
      <c r="G52" s="82">
        <v>5667.4</v>
      </c>
    </row>
    <row r="53" spans="1:7" ht="12">
      <c r="A53" s="58" t="s">
        <v>75</v>
      </c>
      <c r="B53" s="14">
        <v>825</v>
      </c>
      <c r="C53" s="48">
        <v>1070</v>
      </c>
      <c r="D53" s="48">
        <v>1386</v>
      </c>
      <c r="E53" s="48">
        <v>1769</v>
      </c>
      <c r="F53" s="80">
        <v>1927.2</v>
      </c>
      <c r="G53" s="82">
        <v>6977.2</v>
      </c>
    </row>
    <row r="54" spans="1:7" ht="12">
      <c r="A54" s="58" t="s">
        <v>59</v>
      </c>
      <c r="B54" s="14">
        <v>0</v>
      </c>
      <c r="C54" s="48">
        <v>478</v>
      </c>
      <c r="D54" s="48">
        <v>1539</v>
      </c>
      <c r="E54" s="48">
        <v>1848</v>
      </c>
      <c r="F54" s="80">
        <v>1525.2</v>
      </c>
      <c r="G54" s="82">
        <v>5390.2</v>
      </c>
    </row>
    <row r="55" spans="1:7" ht="12">
      <c r="A55" s="58" t="s">
        <v>192</v>
      </c>
      <c r="B55" s="83">
        <v>1436</v>
      </c>
      <c r="C55" s="47">
        <v>1620</v>
      </c>
      <c r="D55" s="47">
        <v>1605</v>
      </c>
      <c r="E55" s="47">
        <v>1526</v>
      </c>
      <c r="F55" s="80">
        <v>1489.2</v>
      </c>
      <c r="G55" s="82">
        <v>7676.2</v>
      </c>
    </row>
    <row r="56" spans="1:7" ht="12">
      <c r="A56" s="58" t="s">
        <v>195</v>
      </c>
      <c r="B56" s="83">
        <v>1219</v>
      </c>
      <c r="C56" s="47">
        <v>572</v>
      </c>
      <c r="D56" s="47">
        <v>514</v>
      </c>
      <c r="E56" s="47">
        <v>1233</v>
      </c>
      <c r="F56" s="80">
        <v>1152</v>
      </c>
      <c r="G56" s="82">
        <v>4690</v>
      </c>
    </row>
    <row r="57" spans="1:7" ht="12">
      <c r="A57" s="58" t="s">
        <v>168</v>
      </c>
      <c r="B57" s="14">
        <v>716</v>
      </c>
      <c r="C57" s="48">
        <v>579</v>
      </c>
      <c r="D57" s="48">
        <v>670</v>
      </c>
      <c r="E57" s="48">
        <v>786</v>
      </c>
      <c r="F57" s="80">
        <v>936</v>
      </c>
      <c r="G57" s="82">
        <v>3687</v>
      </c>
    </row>
    <row r="58" spans="1:7" ht="12">
      <c r="A58" s="58" t="s">
        <v>79</v>
      </c>
      <c r="B58" s="14">
        <v>150</v>
      </c>
      <c r="C58" s="48">
        <v>150</v>
      </c>
      <c r="D58" s="48">
        <v>233</v>
      </c>
      <c r="E58" s="48">
        <v>340</v>
      </c>
      <c r="F58" s="80">
        <v>895.2</v>
      </c>
      <c r="G58" s="82">
        <v>1768.2</v>
      </c>
    </row>
    <row r="59" spans="1:7" ht="12">
      <c r="A59" s="58" t="s">
        <v>182</v>
      </c>
      <c r="B59" s="14">
        <v>59</v>
      </c>
      <c r="C59" s="48">
        <v>122</v>
      </c>
      <c r="D59" s="48">
        <v>201</v>
      </c>
      <c r="E59" s="48">
        <v>1082</v>
      </c>
      <c r="F59" s="80">
        <v>874.8</v>
      </c>
      <c r="G59" s="82">
        <v>2338.8</v>
      </c>
    </row>
    <row r="60" spans="1:7" ht="12">
      <c r="A60" s="58" t="s">
        <v>31</v>
      </c>
      <c r="B60" s="14">
        <v>193</v>
      </c>
      <c r="C60" s="48">
        <v>172</v>
      </c>
      <c r="D60" s="48">
        <v>256</v>
      </c>
      <c r="E60" s="48">
        <v>204</v>
      </c>
      <c r="F60" s="80">
        <v>794.4</v>
      </c>
      <c r="G60" s="82">
        <v>1619.4</v>
      </c>
    </row>
    <row r="61" spans="1:7" ht="12">
      <c r="A61" s="58" t="s">
        <v>73</v>
      </c>
      <c r="B61" s="14">
        <v>339</v>
      </c>
      <c r="C61" s="48">
        <v>461</v>
      </c>
      <c r="D61" s="48">
        <v>1099</v>
      </c>
      <c r="E61" s="48">
        <v>986</v>
      </c>
      <c r="F61" s="80">
        <v>699.6</v>
      </c>
      <c r="G61" s="82">
        <v>3584.6</v>
      </c>
    </row>
    <row r="62" spans="1:7" ht="12">
      <c r="A62" s="58" t="s">
        <v>203</v>
      </c>
      <c r="B62" s="14">
        <v>199</v>
      </c>
      <c r="C62" s="48">
        <v>281</v>
      </c>
      <c r="D62" s="48">
        <v>347</v>
      </c>
      <c r="E62" s="48">
        <v>388</v>
      </c>
      <c r="F62" s="80">
        <v>541.2</v>
      </c>
      <c r="G62" s="82">
        <v>1756.2</v>
      </c>
    </row>
    <row r="63" spans="1:7" ht="12">
      <c r="A63" s="58" t="s">
        <v>87</v>
      </c>
      <c r="B63" s="14">
        <v>279</v>
      </c>
      <c r="C63" s="48">
        <v>367</v>
      </c>
      <c r="D63" s="48">
        <v>302</v>
      </c>
      <c r="E63" s="48">
        <v>357</v>
      </c>
      <c r="F63" s="80">
        <v>496.8</v>
      </c>
      <c r="G63" s="82">
        <v>1801.8</v>
      </c>
    </row>
    <row r="64" spans="1:7" ht="12">
      <c r="A64" s="58" t="s">
        <v>198</v>
      </c>
      <c r="B64" s="14">
        <v>168</v>
      </c>
      <c r="C64" s="48">
        <v>163</v>
      </c>
      <c r="D64" s="48">
        <v>216</v>
      </c>
      <c r="E64" s="48">
        <v>294</v>
      </c>
      <c r="F64" s="80">
        <v>438</v>
      </c>
      <c r="G64" s="82">
        <v>1279</v>
      </c>
    </row>
    <row r="65" spans="1:7" ht="12">
      <c r="A65" s="58" t="s">
        <v>101</v>
      </c>
      <c r="B65" s="14">
        <v>321</v>
      </c>
      <c r="C65" s="48">
        <v>273</v>
      </c>
      <c r="D65" s="48">
        <v>308</v>
      </c>
      <c r="E65" s="48">
        <v>337</v>
      </c>
      <c r="F65" s="80">
        <v>435.6</v>
      </c>
      <c r="G65" s="82">
        <v>1674.6</v>
      </c>
    </row>
    <row r="66" spans="1:7" ht="12">
      <c r="A66" s="58" t="s">
        <v>72</v>
      </c>
      <c r="B66" s="14">
        <v>61</v>
      </c>
      <c r="C66" s="48">
        <v>79</v>
      </c>
      <c r="D66" s="48">
        <v>75</v>
      </c>
      <c r="E66" s="48">
        <v>177</v>
      </c>
      <c r="F66" s="80">
        <v>411.6</v>
      </c>
      <c r="G66" s="82">
        <v>803.6</v>
      </c>
    </row>
    <row r="67" spans="1:7" ht="12">
      <c r="A67" s="58" t="s">
        <v>76</v>
      </c>
      <c r="B67" s="14">
        <v>411</v>
      </c>
      <c r="C67" s="48">
        <v>614</v>
      </c>
      <c r="D67" s="48">
        <v>732</v>
      </c>
      <c r="E67" s="48">
        <v>386</v>
      </c>
      <c r="F67" s="80">
        <v>410.4</v>
      </c>
      <c r="G67" s="82">
        <v>2553.4</v>
      </c>
    </row>
    <row r="68" spans="1:7" ht="12">
      <c r="A68" s="58" t="s">
        <v>68</v>
      </c>
      <c r="B68" s="14">
        <v>135</v>
      </c>
      <c r="C68" s="48">
        <v>189</v>
      </c>
      <c r="D68" s="48">
        <v>329</v>
      </c>
      <c r="E68" s="48">
        <v>235</v>
      </c>
      <c r="F68" s="80">
        <v>388.8</v>
      </c>
      <c r="G68" s="82">
        <v>1276.8</v>
      </c>
    </row>
    <row r="69" spans="1:7" ht="12">
      <c r="A69" s="58" t="s">
        <v>89</v>
      </c>
      <c r="B69" s="14">
        <v>123</v>
      </c>
      <c r="C69" s="48">
        <v>91</v>
      </c>
      <c r="D69" s="48">
        <v>88</v>
      </c>
      <c r="E69" s="48">
        <v>173</v>
      </c>
      <c r="F69" s="80">
        <v>387.6</v>
      </c>
      <c r="G69" s="82">
        <v>862.6</v>
      </c>
    </row>
    <row r="70" spans="1:7" ht="12">
      <c r="A70" s="58" t="s">
        <v>216</v>
      </c>
      <c r="B70" s="14">
        <v>250</v>
      </c>
      <c r="C70" s="48">
        <v>284</v>
      </c>
      <c r="D70" s="48">
        <v>259</v>
      </c>
      <c r="E70" s="48">
        <v>277</v>
      </c>
      <c r="F70" s="80">
        <v>385.2</v>
      </c>
      <c r="G70" s="82">
        <v>1455.2</v>
      </c>
    </row>
    <row r="71" spans="1:7" ht="12">
      <c r="A71" s="58" t="s">
        <v>194</v>
      </c>
      <c r="B71" s="14">
        <v>21</v>
      </c>
      <c r="C71" s="48">
        <v>50</v>
      </c>
      <c r="D71" s="48">
        <v>113</v>
      </c>
      <c r="E71" s="48">
        <v>252</v>
      </c>
      <c r="F71" s="80">
        <v>352.8</v>
      </c>
      <c r="G71" s="82">
        <v>788.8</v>
      </c>
    </row>
    <row r="72" spans="1:7" ht="12">
      <c r="A72" s="58" t="s">
        <v>189</v>
      </c>
      <c r="B72" s="14">
        <v>41</v>
      </c>
      <c r="C72" s="48">
        <v>39</v>
      </c>
      <c r="D72" s="48">
        <v>65</v>
      </c>
      <c r="E72" s="48">
        <v>203</v>
      </c>
      <c r="F72" s="80">
        <v>332.4</v>
      </c>
      <c r="G72" s="82">
        <v>680.4</v>
      </c>
    </row>
    <row r="73" spans="1:7" ht="12">
      <c r="A73" s="58" t="s">
        <v>172</v>
      </c>
      <c r="B73" s="14">
        <v>156</v>
      </c>
      <c r="C73" s="48">
        <v>222</v>
      </c>
      <c r="D73" s="48">
        <v>327</v>
      </c>
      <c r="E73" s="48">
        <v>323</v>
      </c>
      <c r="F73" s="80">
        <v>312</v>
      </c>
      <c r="G73" s="82">
        <v>1340</v>
      </c>
    </row>
    <row r="74" spans="1:7" ht="12">
      <c r="A74" s="58" t="s">
        <v>163</v>
      </c>
      <c r="B74" s="14">
        <v>63</v>
      </c>
      <c r="C74" s="48">
        <v>71</v>
      </c>
      <c r="D74" s="48">
        <v>90</v>
      </c>
      <c r="E74" s="48">
        <v>106</v>
      </c>
      <c r="F74" s="80">
        <v>312</v>
      </c>
      <c r="G74" s="82">
        <v>642</v>
      </c>
    </row>
    <row r="75" spans="1:7" ht="12">
      <c r="A75" s="58" t="s">
        <v>112</v>
      </c>
      <c r="B75" s="14">
        <v>176</v>
      </c>
      <c r="C75" s="48">
        <v>206</v>
      </c>
      <c r="D75" s="48">
        <v>275</v>
      </c>
      <c r="E75" s="48">
        <v>287</v>
      </c>
      <c r="F75" s="80">
        <v>301.2</v>
      </c>
      <c r="G75" s="82">
        <v>1245.2</v>
      </c>
    </row>
    <row r="76" spans="1:7" ht="12">
      <c r="A76" s="60" t="s">
        <v>240</v>
      </c>
      <c r="B76" s="84">
        <v>0.2295996401259559</v>
      </c>
      <c r="C76" s="85">
        <v>0.20886385896180226</v>
      </c>
      <c r="D76" s="85">
        <v>0.20051204468753625</v>
      </c>
      <c r="E76" s="85">
        <v>0.17867709743744042</v>
      </c>
      <c r="F76" s="86">
        <v>0.16929684860769256</v>
      </c>
      <c r="G76" s="87">
        <v>0.19130451082015765</v>
      </c>
    </row>
    <row r="77" spans="1:7" ht="12">
      <c r="A77" s="69" t="s">
        <v>242</v>
      </c>
      <c r="B77" s="88">
        <v>11115</v>
      </c>
      <c r="C77" s="89">
        <v>12252</v>
      </c>
      <c r="D77" s="89">
        <v>17186</v>
      </c>
      <c r="E77" s="89">
        <v>19941</v>
      </c>
      <c r="F77" s="90">
        <v>24865.2</v>
      </c>
      <c r="G77" s="90">
        <f>SUM(G51:G76)</f>
        <v>69029.79130451081</v>
      </c>
    </row>
    <row r="78" ht="12">
      <c r="A78" s="21" t="s">
        <v>249</v>
      </c>
    </row>
    <row r="80" spans="1:7" ht="12">
      <c r="A80" s="314" t="s">
        <v>252</v>
      </c>
      <c r="B80" s="315"/>
      <c r="C80" s="315"/>
      <c r="D80" s="315"/>
      <c r="E80" s="315"/>
      <c r="F80" s="315"/>
      <c r="G80" s="314"/>
    </row>
    <row r="81" spans="1:7" ht="12">
      <c r="A81" s="60" t="s">
        <v>241</v>
      </c>
      <c r="B81" s="76" t="s">
        <v>253</v>
      </c>
      <c r="C81" s="77" t="s">
        <v>254</v>
      </c>
      <c r="D81" s="77" t="s">
        <v>255</v>
      </c>
      <c r="E81" s="77" t="s">
        <v>256</v>
      </c>
      <c r="F81" s="78" t="s">
        <v>257</v>
      </c>
      <c r="G81" s="92" t="s">
        <v>259</v>
      </c>
    </row>
    <row r="82" spans="1:7" ht="12">
      <c r="A82" s="32" t="s">
        <v>226</v>
      </c>
      <c r="B82" s="91">
        <v>3744</v>
      </c>
      <c r="C82" s="45">
        <v>3575</v>
      </c>
      <c r="D82" s="45">
        <v>5008</v>
      </c>
      <c r="E82" s="45">
        <v>6412</v>
      </c>
      <c r="F82" s="45">
        <v>6576</v>
      </c>
      <c r="G82" s="16">
        <v>25315</v>
      </c>
    </row>
    <row r="83" spans="1:7" ht="12">
      <c r="A83" s="74" t="s">
        <v>243</v>
      </c>
      <c r="B83" s="30">
        <v>0</v>
      </c>
      <c r="C83" s="25">
        <v>0</v>
      </c>
      <c r="D83" s="25">
        <v>7</v>
      </c>
      <c r="E83" s="25">
        <v>6</v>
      </c>
      <c r="F83" s="25">
        <v>10.8</v>
      </c>
      <c r="G83" s="34">
        <v>23.8</v>
      </c>
    </row>
    <row r="84" spans="1:7" ht="12">
      <c r="A84" s="75" t="s">
        <v>244</v>
      </c>
      <c r="B84" s="31">
        <v>3744</v>
      </c>
      <c r="C84" s="27">
        <v>3575</v>
      </c>
      <c r="D84" s="27">
        <v>5001</v>
      </c>
      <c r="E84" s="27">
        <v>6406</v>
      </c>
      <c r="F84" s="27">
        <v>6565.2</v>
      </c>
      <c r="G84" s="35">
        <v>25291.2</v>
      </c>
    </row>
    <row r="85" spans="1:7" ht="12">
      <c r="A85" s="36" t="s">
        <v>227</v>
      </c>
      <c r="B85" s="37">
        <v>3439</v>
      </c>
      <c r="C85" s="38">
        <v>3678</v>
      </c>
      <c r="D85" s="38">
        <v>4649</v>
      </c>
      <c r="E85" s="38">
        <v>5862</v>
      </c>
      <c r="F85" s="38">
        <v>7768.8</v>
      </c>
      <c r="G85" s="40">
        <v>25396.8</v>
      </c>
    </row>
    <row r="86" spans="1:7" ht="12">
      <c r="A86" s="74" t="s">
        <v>248</v>
      </c>
      <c r="B86" s="30">
        <v>308</v>
      </c>
      <c r="C86" s="25">
        <v>415</v>
      </c>
      <c r="D86" s="25">
        <v>584</v>
      </c>
      <c r="E86" s="25">
        <v>607</v>
      </c>
      <c r="F86" s="25">
        <v>847.2</v>
      </c>
      <c r="G86" s="34">
        <v>2761.2</v>
      </c>
    </row>
    <row r="87" spans="1:7" ht="12">
      <c r="A87" s="75" t="s">
        <v>247</v>
      </c>
      <c r="B87" s="31">
        <v>3131</v>
      </c>
      <c r="C87" s="27">
        <v>3263</v>
      </c>
      <c r="D87" s="27">
        <v>4065</v>
      </c>
      <c r="E87" s="27">
        <v>5255</v>
      </c>
      <c r="F87" s="27">
        <v>6921.6</v>
      </c>
      <c r="G87" s="35">
        <v>22635.6</v>
      </c>
    </row>
    <row r="88" spans="1:7" ht="12">
      <c r="A88" s="36" t="s">
        <v>27</v>
      </c>
      <c r="B88" s="3">
        <v>3744</v>
      </c>
      <c r="C88" s="4">
        <v>4836</v>
      </c>
      <c r="D88" s="4">
        <v>7267</v>
      </c>
      <c r="E88" s="4">
        <v>7346</v>
      </c>
      <c r="F88" s="4">
        <v>10148.4</v>
      </c>
      <c r="G88" s="16">
        <v>33341.4</v>
      </c>
    </row>
    <row r="89" spans="1:7" ht="12">
      <c r="A89" s="36" t="s">
        <v>228</v>
      </c>
      <c r="B89" s="3">
        <v>26</v>
      </c>
      <c r="C89" s="4">
        <v>17</v>
      </c>
      <c r="D89" s="4">
        <v>40</v>
      </c>
      <c r="E89" s="4">
        <v>49</v>
      </c>
      <c r="F89" s="4">
        <v>63.6</v>
      </c>
      <c r="G89" s="16">
        <v>195.6</v>
      </c>
    </row>
    <row r="90" spans="1:7" ht="12">
      <c r="A90" s="74" t="s">
        <v>245</v>
      </c>
      <c r="B90" s="30">
        <v>1</v>
      </c>
      <c r="C90" s="25">
        <v>1</v>
      </c>
      <c r="D90" s="25">
        <v>0</v>
      </c>
      <c r="E90" s="25">
        <v>3</v>
      </c>
      <c r="F90" s="25">
        <v>7.2</v>
      </c>
      <c r="G90" s="34">
        <v>12.2</v>
      </c>
    </row>
    <row r="91" spans="1:7" ht="12">
      <c r="A91" s="75" t="s">
        <v>246</v>
      </c>
      <c r="B91" s="31">
        <v>25</v>
      </c>
      <c r="C91" s="27">
        <v>16</v>
      </c>
      <c r="D91" s="27">
        <v>40</v>
      </c>
      <c r="E91" s="27">
        <v>46</v>
      </c>
      <c r="F91" s="27">
        <v>56.4</v>
      </c>
      <c r="G91" s="35">
        <v>183.4</v>
      </c>
    </row>
    <row r="92" spans="1:7" ht="12">
      <c r="A92" s="36" t="s">
        <v>159</v>
      </c>
      <c r="B92" s="37">
        <v>0</v>
      </c>
      <c r="C92" s="38">
        <v>0</v>
      </c>
      <c r="D92" s="38">
        <v>0</v>
      </c>
      <c r="E92" s="38">
        <v>0</v>
      </c>
      <c r="F92" s="38">
        <v>1.2</v>
      </c>
      <c r="G92" s="40">
        <v>1.2</v>
      </c>
    </row>
    <row r="93" spans="1:7" ht="12">
      <c r="A93" s="28" t="s">
        <v>160</v>
      </c>
      <c r="B93" s="3">
        <v>162</v>
      </c>
      <c r="C93" s="4">
        <v>146</v>
      </c>
      <c r="D93" s="4">
        <v>222</v>
      </c>
      <c r="E93" s="4">
        <v>272</v>
      </c>
      <c r="F93" s="4">
        <v>308.4</v>
      </c>
      <c r="G93" s="16">
        <v>1110.4</v>
      </c>
    </row>
    <row r="94" spans="1:7" ht="12">
      <c r="A94" s="23" t="s">
        <v>225</v>
      </c>
      <c r="B94" s="3">
        <v>11115</v>
      </c>
      <c r="C94" s="4">
        <v>12252</v>
      </c>
      <c r="D94" s="4">
        <v>17186</v>
      </c>
      <c r="E94" s="4">
        <v>19941</v>
      </c>
      <c r="F94" s="4">
        <v>24865.2</v>
      </c>
      <c r="G94" s="16">
        <v>85359.2</v>
      </c>
    </row>
    <row r="97" spans="1:7" ht="12">
      <c r="A97" s="314" t="s">
        <v>265</v>
      </c>
      <c r="B97" s="314"/>
      <c r="C97" s="314"/>
      <c r="D97" s="314"/>
      <c r="E97" s="314"/>
      <c r="F97" s="314"/>
      <c r="G97" s="314"/>
    </row>
    <row r="98" spans="1:7" ht="12">
      <c r="A98" s="60" t="s">
        <v>241</v>
      </c>
      <c r="B98" s="76" t="s">
        <v>253</v>
      </c>
      <c r="C98" s="77" t="s">
        <v>254</v>
      </c>
      <c r="D98" s="77" t="s">
        <v>255</v>
      </c>
      <c r="E98" s="77" t="s">
        <v>256</v>
      </c>
      <c r="F98" s="77" t="s">
        <v>257</v>
      </c>
      <c r="G98" s="92" t="s">
        <v>259</v>
      </c>
    </row>
    <row r="99" spans="1:7" ht="12">
      <c r="A99" s="8" t="s">
        <v>59</v>
      </c>
      <c r="B99" s="13">
        <v>0</v>
      </c>
      <c r="C99" s="2">
        <v>478</v>
      </c>
      <c r="D99" s="2">
        <v>1539</v>
      </c>
      <c r="E99" s="2">
        <v>1848</v>
      </c>
      <c r="F99" s="38">
        <f aca="true" t="shared" si="1" ref="F99:F119">E99/10*12</f>
        <v>2217.6000000000004</v>
      </c>
      <c r="G99" s="15">
        <v>5390.2</v>
      </c>
    </row>
    <row r="100" spans="1:7" ht="12">
      <c r="A100" s="8" t="s">
        <v>192</v>
      </c>
      <c r="B100" s="14">
        <v>1436</v>
      </c>
      <c r="C100" s="2">
        <v>1620</v>
      </c>
      <c r="D100" s="2">
        <v>1605</v>
      </c>
      <c r="E100" s="2">
        <v>1526</v>
      </c>
      <c r="F100" s="38">
        <f t="shared" si="1"/>
        <v>1831.1999999999998</v>
      </c>
      <c r="G100" s="15">
        <v>7676.2</v>
      </c>
    </row>
    <row r="101" spans="1:7" ht="12">
      <c r="A101" s="8" t="s">
        <v>195</v>
      </c>
      <c r="B101" s="14">
        <v>1219</v>
      </c>
      <c r="C101" s="2">
        <v>572</v>
      </c>
      <c r="D101" s="2">
        <v>514</v>
      </c>
      <c r="E101" s="2">
        <v>1233</v>
      </c>
      <c r="F101" s="38">
        <f t="shared" si="1"/>
        <v>1479.6</v>
      </c>
      <c r="G101" s="15">
        <v>4690</v>
      </c>
    </row>
    <row r="102" spans="1:7" ht="12">
      <c r="A102" s="8" t="s">
        <v>182</v>
      </c>
      <c r="B102" s="13">
        <v>59</v>
      </c>
      <c r="C102" s="2">
        <v>122</v>
      </c>
      <c r="D102" s="2">
        <v>201</v>
      </c>
      <c r="E102" s="2">
        <v>1082</v>
      </c>
      <c r="F102" s="38">
        <f t="shared" si="1"/>
        <v>1298.4</v>
      </c>
      <c r="G102" s="15">
        <v>2338.8</v>
      </c>
    </row>
    <row r="103" spans="1:7" ht="12">
      <c r="A103" s="8" t="s">
        <v>31</v>
      </c>
      <c r="B103" s="13">
        <v>193</v>
      </c>
      <c r="C103" s="2">
        <v>172</v>
      </c>
      <c r="D103" s="2">
        <v>256</v>
      </c>
      <c r="E103" s="2">
        <v>204</v>
      </c>
      <c r="F103" s="38">
        <f t="shared" si="1"/>
        <v>244.79999999999998</v>
      </c>
      <c r="G103" s="15">
        <v>1619.4</v>
      </c>
    </row>
    <row r="104" spans="1:7" ht="12">
      <c r="A104" s="8" t="s">
        <v>261</v>
      </c>
      <c r="B104" s="13">
        <v>63</v>
      </c>
      <c r="C104" s="2">
        <v>71</v>
      </c>
      <c r="D104" s="2">
        <v>90</v>
      </c>
      <c r="E104" s="2">
        <v>106</v>
      </c>
      <c r="F104" s="38">
        <f t="shared" si="1"/>
        <v>127.19999999999999</v>
      </c>
      <c r="G104" s="15">
        <v>642</v>
      </c>
    </row>
    <row r="105" spans="1:7" ht="12">
      <c r="A105" s="8" t="s">
        <v>57</v>
      </c>
      <c r="B105" s="13">
        <v>53</v>
      </c>
      <c r="C105" s="2">
        <v>58</v>
      </c>
      <c r="D105" s="2">
        <v>40</v>
      </c>
      <c r="E105" s="2">
        <v>53</v>
      </c>
      <c r="F105" s="38">
        <f t="shared" si="1"/>
        <v>63.599999999999994</v>
      </c>
      <c r="G105" s="15">
        <v>283.2</v>
      </c>
    </row>
    <row r="106" spans="1:7" ht="12">
      <c r="A106" s="8" t="s">
        <v>49</v>
      </c>
      <c r="B106" s="13">
        <v>108</v>
      </c>
      <c r="C106" s="2">
        <v>43</v>
      </c>
      <c r="D106" s="2">
        <v>98</v>
      </c>
      <c r="E106" s="2">
        <v>56</v>
      </c>
      <c r="F106" s="38">
        <f t="shared" si="1"/>
        <v>67.19999999999999</v>
      </c>
      <c r="G106" s="15">
        <v>381.8</v>
      </c>
    </row>
    <row r="107" spans="1:7" ht="12">
      <c r="A107" s="8" t="s">
        <v>34</v>
      </c>
      <c r="B107" s="13">
        <v>97</v>
      </c>
      <c r="C107" s="2">
        <v>46</v>
      </c>
      <c r="D107" s="2">
        <v>101</v>
      </c>
      <c r="E107" s="2">
        <v>79</v>
      </c>
      <c r="F107" s="38">
        <f t="shared" si="1"/>
        <v>94.80000000000001</v>
      </c>
      <c r="G107" s="15">
        <v>399.8</v>
      </c>
    </row>
    <row r="108" spans="1:7" ht="12">
      <c r="A108" s="8" t="s">
        <v>190</v>
      </c>
      <c r="B108" s="13">
        <v>27</v>
      </c>
      <c r="C108" s="2">
        <v>61</v>
      </c>
      <c r="D108" s="2">
        <v>33</v>
      </c>
      <c r="E108" s="2">
        <v>62</v>
      </c>
      <c r="F108" s="38">
        <f t="shared" si="1"/>
        <v>74.4</v>
      </c>
      <c r="G108" s="15">
        <v>240.6</v>
      </c>
    </row>
    <row r="109" spans="1:7" ht="12">
      <c r="A109" s="8" t="s">
        <v>197</v>
      </c>
      <c r="B109" s="13">
        <v>364</v>
      </c>
      <c r="C109" s="2">
        <v>239</v>
      </c>
      <c r="D109" s="2">
        <v>261</v>
      </c>
      <c r="E109" s="2">
        <v>53</v>
      </c>
      <c r="F109" s="38">
        <f t="shared" si="1"/>
        <v>63.599999999999994</v>
      </c>
      <c r="G109" s="15">
        <v>956.6</v>
      </c>
    </row>
    <row r="110" spans="1:7" ht="12">
      <c r="A110" s="8" t="s">
        <v>60</v>
      </c>
      <c r="B110" s="13">
        <v>4</v>
      </c>
      <c r="C110" s="2">
        <v>7</v>
      </c>
      <c r="D110" s="2">
        <v>12</v>
      </c>
      <c r="E110" s="2">
        <v>14</v>
      </c>
      <c r="F110" s="38">
        <f t="shared" si="1"/>
        <v>16.799999999999997</v>
      </c>
      <c r="G110" s="15">
        <v>68.2</v>
      </c>
    </row>
    <row r="111" spans="1:7" ht="12">
      <c r="A111" s="8" t="s">
        <v>209</v>
      </c>
      <c r="B111" s="13">
        <v>60</v>
      </c>
      <c r="C111" s="2">
        <v>45</v>
      </c>
      <c r="D111" s="2">
        <v>48</v>
      </c>
      <c r="E111" s="2">
        <v>21</v>
      </c>
      <c r="F111" s="38">
        <f t="shared" si="1"/>
        <v>25.200000000000003</v>
      </c>
      <c r="G111" s="15">
        <v>200.4</v>
      </c>
    </row>
    <row r="112" spans="1:7" ht="12">
      <c r="A112" s="8" t="s">
        <v>58</v>
      </c>
      <c r="B112" s="13">
        <v>7</v>
      </c>
      <c r="C112" s="2">
        <v>3</v>
      </c>
      <c r="D112" s="2">
        <v>16</v>
      </c>
      <c r="E112" s="2">
        <v>15</v>
      </c>
      <c r="F112" s="38">
        <f t="shared" si="1"/>
        <v>18</v>
      </c>
      <c r="G112" s="15">
        <v>50.6</v>
      </c>
    </row>
    <row r="113" spans="1:7" ht="12">
      <c r="A113" s="8" t="s">
        <v>187</v>
      </c>
      <c r="B113" s="13">
        <v>19</v>
      </c>
      <c r="C113" s="2">
        <v>14</v>
      </c>
      <c r="D113" s="2">
        <v>29</v>
      </c>
      <c r="E113" s="2">
        <v>14</v>
      </c>
      <c r="F113" s="38">
        <f t="shared" si="1"/>
        <v>16.799999999999997</v>
      </c>
      <c r="G113" s="15">
        <v>84.4</v>
      </c>
    </row>
    <row r="114" spans="1:7" ht="12">
      <c r="A114" s="8" t="s">
        <v>152</v>
      </c>
      <c r="B114" s="13">
        <v>23</v>
      </c>
      <c r="C114" s="2">
        <v>16</v>
      </c>
      <c r="D114" s="2">
        <v>143</v>
      </c>
      <c r="E114" s="2">
        <v>36</v>
      </c>
      <c r="F114" s="38">
        <f t="shared" si="1"/>
        <v>43.2</v>
      </c>
      <c r="G114" s="15">
        <v>226.4</v>
      </c>
    </row>
    <row r="115" spans="1:7" ht="12">
      <c r="A115" s="8" t="s">
        <v>56</v>
      </c>
      <c r="B115" s="13">
        <v>0</v>
      </c>
      <c r="C115" s="2">
        <v>1</v>
      </c>
      <c r="D115" s="2">
        <v>5</v>
      </c>
      <c r="E115" s="2">
        <v>1</v>
      </c>
      <c r="F115" s="38">
        <f t="shared" si="1"/>
        <v>1.2000000000000002</v>
      </c>
      <c r="G115" s="15">
        <v>10.6</v>
      </c>
    </row>
    <row r="116" spans="1:7" ht="12">
      <c r="A116" s="8" t="s">
        <v>54</v>
      </c>
      <c r="B116" s="13">
        <v>3</v>
      </c>
      <c r="C116" s="2">
        <v>5</v>
      </c>
      <c r="D116" s="2">
        <v>3</v>
      </c>
      <c r="E116" s="2">
        <v>2</v>
      </c>
      <c r="F116" s="38">
        <f t="shared" si="1"/>
        <v>2.4000000000000004</v>
      </c>
      <c r="G116" s="15">
        <v>13</v>
      </c>
    </row>
    <row r="117" spans="1:7" ht="12">
      <c r="A117" s="8" t="s">
        <v>55</v>
      </c>
      <c r="B117" s="17">
        <v>0</v>
      </c>
      <c r="C117" s="2">
        <v>0</v>
      </c>
      <c r="D117" s="2">
        <v>0</v>
      </c>
      <c r="E117" s="2">
        <v>1</v>
      </c>
      <c r="F117" s="38">
        <f t="shared" si="1"/>
        <v>1.2000000000000002</v>
      </c>
      <c r="G117" s="15">
        <v>1</v>
      </c>
    </row>
    <row r="118" spans="1:7" ht="12">
      <c r="A118" s="8" t="s">
        <v>153</v>
      </c>
      <c r="B118" s="13">
        <v>9</v>
      </c>
      <c r="C118" s="2">
        <v>2</v>
      </c>
      <c r="D118" s="2">
        <v>6</v>
      </c>
      <c r="E118" s="2">
        <v>0</v>
      </c>
      <c r="F118" s="38">
        <f t="shared" si="1"/>
        <v>0</v>
      </c>
      <c r="G118" s="15">
        <v>17</v>
      </c>
    </row>
    <row r="119" spans="1:7" ht="12">
      <c r="A119" s="8" t="s">
        <v>196</v>
      </c>
      <c r="B119" s="13">
        <v>0</v>
      </c>
      <c r="C119" s="2">
        <v>0</v>
      </c>
      <c r="D119" s="2">
        <v>1</v>
      </c>
      <c r="E119" s="2">
        <v>0</v>
      </c>
      <c r="F119" s="38">
        <f t="shared" si="1"/>
        <v>0</v>
      </c>
      <c r="G119" s="15">
        <v>1</v>
      </c>
    </row>
    <row r="120" spans="1:7" ht="12">
      <c r="A120" s="93" t="s">
        <v>260</v>
      </c>
      <c r="B120" s="42">
        <f aca="true" t="shared" si="2" ref="B120:G120">SUM(B99:B119)</f>
        <v>3744</v>
      </c>
      <c r="C120" s="98">
        <f t="shared" si="2"/>
        <v>3575</v>
      </c>
      <c r="D120" s="98">
        <f t="shared" si="2"/>
        <v>5001</v>
      </c>
      <c r="E120" s="98">
        <f t="shared" si="2"/>
        <v>6406</v>
      </c>
      <c r="F120" s="98">
        <f t="shared" si="2"/>
        <v>7687.199999999999</v>
      </c>
      <c r="G120" s="99">
        <f t="shared" si="2"/>
        <v>25291.2</v>
      </c>
    </row>
    <row r="121" spans="1:7" ht="12">
      <c r="A121" s="93" t="s">
        <v>262</v>
      </c>
      <c r="B121" s="42">
        <f aca="true" t="shared" si="3" ref="B121:G121">B122-B1186-B120</f>
        <v>7371</v>
      </c>
      <c r="C121" s="98">
        <f t="shared" si="3"/>
        <v>8677</v>
      </c>
      <c r="D121" s="98">
        <f t="shared" si="3"/>
        <v>12185</v>
      </c>
      <c r="E121" s="98">
        <f t="shared" si="3"/>
        <v>13535</v>
      </c>
      <c r="F121" s="98">
        <f t="shared" si="3"/>
        <v>17178</v>
      </c>
      <c r="G121" s="99">
        <f t="shared" si="3"/>
        <v>60068</v>
      </c>
    </row>
    <row r="122" spans="1:7" ht="12">
      <c r="A122" s="69" t="s">
        <v>263</v>
      </c>
      <c r="B122" s="3">
        <v>11115</v>
      </c>
      <c r="C122" s="4">
        <v>12252</v>
      </c>
      <c r="D122" s="4">
        <v>17186</v>
      </c>
      <c r="E122" s="4">
        <v>19941</v>
      </c>
      <c r="F122" s="4">
        <v>24865.2</v>
      </c>
      <c r="G122" s="16">
        <v>85359.2</v>
      </c>
    </row>
    <row r="123" ht="12">
      <c r="A123" s="21" t="s">
        <v>249</v>
      </c>
    </row>
    <row r="125" spans="1:7" ht="12">
      <c r="A125" s="314" t="s">
        <v>264</v>
      </c>
      <c r="B125" s="314"/>
      <c r="C125" s="314"/>
      <c r="D125" s="314"/>
      <c r="E125" s="314"/>
      <c r="F125" s="314"/>
      <c r="G125" s="314"/>
    </row>
    <row r="126" spans="1:7" ht="12">
      <c r="A126" s="60" t="s">
        <v>241</v>
      </c>
      <c r="B126" s="76" t="s">
        <v>235</v>
      </c>
      <c r="C126" s="77" t="s">
        <v>236</v>
      </c>
      <c r="D126" s="77" t="s">
        <v>237</v>
      </c>
      <c r="E126" s="77" t="s">
        <v>238</v>
      </c>
      <c r="F126" s="78" t="s">
        <v>239</v>
      </c>
      <c r="G126" s="79" t="s">
        <v>258</v>
      </c>
    </row>
    <row r="127" spans="1:7" ht="12">
      <c r="A127" s="8" t="s">
        <v>59</v>
      </c>
      <c r="B127" s="63">
        <v>0</v>
      </c>
      <c r="C127" s="59">
        <v>0.03901403852432256</v>
      </c>
      <c r="D127" s="59">
        <v>0.08954963342255325</v>
      </c>
      <c r="E127" s="59">
        <v>0.09267338649014593</v>
      </c>
      <c r="F127" s="64">
        <v>0.06133873847787269</v>
      </c>
      <c r="G127" s="61">
        <v>0.06314726473537709</v>
      </c>
    </row>
    <row r="128" spans="1:7" ht="12">
      <c r="A128" s="8" t="s">
        <v>192</v>
      </c>
      <c r="B128" s="63">
        <v>0.12919478182636077</v>
      </c>
      <c r="C128" s="59">
        <v>0.13222331047992164</v>
      </c>
      <c r="D128" s="59">
        <v>0.09338996857907599</v>
      </c>
      <c r="E128" s="59">
        <v>0.07652575096534778</v>
      </c>
      <c r="F128" s="64">
        <v>0.05989093190483085</v>
      </c>
      <c r="G128" s="62">
        <v>0.08992820926156758</v>
      </c>
    </row>
    <row r="129" spans="1:7" ht="12">
      <c r="A129" s="8" t="s">
        <v>195</v>
      </c>
      <c r="B129" s="63">
        <v>0.10967161493477283</v>
      </c>
      <c r="C129" s="59">
        <v>0.04668625530525628</v>
      </c>
      <c r="D129" s="59">
        <v>0.0299080647038287</v>
      </c>
      <c r="E129" s="59">
        <v>0.0618324055965097</v>
      </c>
      <c r="F129" s="64">
        <v>0.046329810337338934</v>
      </c>
      <c r="G129" s="62">
        <v>0.054944282514362834</v>
      </c>
    </row>
    <row r="130" spans="1:7" ht="12">
      <c r="A130" s="8" t="s">
        <v>182</v>
      </c>
      <c r="B130" s="63">
        <v>0.0053081421502474135</v>
      </c>
      <c r="C130" s="59">
        <v>0.009957557949722494</v>
      </c>
      <c r="D130" s="59">
        <v>0.011695566158501106</v>
      </c>
      <c r="E130" s="59">
        <v>0.05426006719823479</v>
      </c>
      <c r="F130" s="64">
        <v>0.035181699724916755</v>
      </c>
      <c r="G130" s="62">
        <v>0.027399507024433223</v>
      </c>
    </row>
    <row r="131" spans="1:7" ht="12">
      <c r="A131" s="8" t="s">
        <v>31</v>
      </c>
      <c r="B131" s="73">
        <v>0.017363922627080523</v>
      </c>
      <c r="C131" s="53">
        <v>0.014038524322559582</v>
      </c>
      <c r="D131" s="53">
        <v>0.014895845455603398</v>
      </c>
      <c r="E131" s="53">
        <v>0.010230179028132993</v>
      </c>
      <c r="F131" s="64">
        <v>0.03194826504512331</v>
      </c>
      <c r="G131" s="62">
        <v>0.018971592985876157</v>
      </c>
    </row>
    <row r="132" spans="1:7" ht="12">
      <c r="A132" s="8" t="s">
        <v>261</v>
      </c>
      <c r="B132" s="73">
        <v>0.005668016194331984</v>
      </c>
      <c r="C132" s="53">
        <v>0.005794972249428665</v>
      </c>
      <c r="D132" s="53">
        <v>0.005236820667985569</v>
      </c>
      <c r="E132" s="53">
        <v>0.005315681259716163</v>
      </c>
      <c r="F132" s="64">
        <v>0.01254765696636263</v>
      </c>
      <c r="G132" s="62">
        <v>0.007521157649087621</v>
      </c>
    </row>
    <row r="133" spans="1:7" ht="12">
      <c r="A133" s="8" t="s">
        <v>57</v>
      </c>
      <c r="B133" s="63">
        <v>0.0047683310841205575</v>
      </c>
      <c r="C133" s="59">
        <v>0.004733920992491022</v>
      </c>
      <c r="D133" s="59">
        <v>0.002327475852438031</v>
      </c>
      <c r="E133" s="59">
        <v>0.0026578406298580813</v>
      </c>
      <c r="F133" s="64">
        <v>0.0031851744606920516</v>
      </c>
      <c r="G133" s="62">
        <v>0.003317744308756408</v>
      </c>
    </row>
    <row r="134" spans="1:7" ht="12">
      <c r="A134" s="8" t="s">
        <v>49</v>
      </c>
      <c r="B134" s="63">
        <v>0.009716599190283401</v>
      </c>
      <c r="C134" s="59">
        <v>0.0035096310806398954</v>
      </c>
      <c r="D134" s="59">
        <v>0.005702315838473176</v>
      </c>
      <c r="E134" s="59">
        <v>0.002808284439095331</v>
      </c>
      <c r="F134" s="64">
        <v>0.0030886540224892628</v>
      </c>
      <c r="G134" s="62">
        <v>0.004472862913429367</v>
      </c>
    </row>
    <row r="135" spans="1:7" ht="12">
      <c r="A135" s="8" t="s">
        <v>34</v>
      </c>
      <c r="B135" s="63">
        <v>0.008726945569050832</v>
      </c>
      <c r="C135" s="59">
        <v>0.0037544890630101207</v>
      </c>
      <c r="D135" s="59">
        <v>0.005876876527406028</v>
      </c>
      <c r="E135" s="59">
        <v>0.003961686976580914</v>
      </c>
      <c r="F135" s="64">
        <v>0.0030886540224892628</v>
      </c>
      <c r="G135" s="62">
        <v>0.004683736492375749</v>
      </c>
    </row>
    <row r="136" spans="1:7" ht="12">
      <c r="A136" s="8" t="s">
        <v>190</v>
      </c>
      <c r="B136" s="63">
        <v>0.0024291497975708503</v>
      </c>
      <c r="C136" s="59">
        <v>0.004978778974861247</v>
      </c>
      <c r="D136" s="59">
        <v>0.0019201675782613756</v>
      </c>
      <c r="E136" s="59">
        <v>0.003109172057569831</v>
      </c>
      <c r="F136" s="64">
        <v>0.0023164905168669464</v>
      </c>
      <c r="G136" s="62">
        <v>0.0028186768385833044</v>
      </c>
    </row>
    <row r="137" spans="1:7" ht="12">
      <c r="A137" s="8" t="s">
        <v>197</v>
      </c>
      <c r="B137" s="63">
        <v>0.03274853801169591</v>
      </c>
      <c r="C137" s="59">
        <v>0.01950701926216128</v>
      </c>
      <c r="D137" s="59">
        <v>0.015186779937158152</v>
      </c>
      <c r="E137" s="59">
        <v>0.0026578406298580813</v>
      </c>
      <c r="F137" s="64">
        <v>0.0015925872303460258</v>
      </c>
      <c r="G137" s="62">
        <v>0.011206759201117161</v>
      </c>
    </row>
    <row r="138" spans="1:7" ht="12">
      <c r="A138" s="8" t="s">
        <v>60</v>
      </c>
      <c r="B138" s="63">
        <v>0.0003598740440845704</v>
      </c>
      <c r="C138" s="59">
        <v>0.0005713352921971923</v>
      </c>
      <c r="D138" s="59">
        <v>0.0006982427557314093</v>
      </c>
      <c r="E138" s="59">
        <v>0.0007020711097738328</v>
      </c>
      <c r="F138" s="64">
        <v>0.001254765696636263</v>
      </c>
      <c r="G138" s="62">
        <v>0.0007989765602301802</v>
      </c>
    </row>
    <row r="139" spans="1:7" ht="12">
      <c r="A139" s="8" t="s">
        <v>209</v>
      </c>
      <c r="B139" s="63">
        <v>0.005398110661268556</v>
      </c>
      <c r="C139" s="59">
        <v>0.003672869735553379</v>
      </c>
      <c r="D139" s="59">
        <v>0.002792971022925637</v>
      </c>
      <c r="E139" s="59">
        <v>0.0010531066646607492</v>
      </c>
      <c r="F139" s="64">
        <v>0.0010617248202306842</v>
      </c>
      <c r="G139" s="62">
        <v>0.0023477258456030517</v>
      </c>
    </row>
    <row r="140" spans="1:7" ht="12">
      <c r="A140" s="8" t="s">
        <v>58</v>
      </c>
      <c r="B140" s="63">
        <v>0.0006297795771479982</v>
      </c>
      <c r="C140" s="59">
        <v>0.0002448579823702253</v>
      </c>
      <c r="D140" s="59">
        <v>0.0009309903409752124</v>
      </c>
      <c r="E140" s="59">
        <v>0.0007522190461862494</v>
      </c>
      <c r="F140" s="64">
        <v>0.00038608175281115785</v>
      </c>
      <c r="G140" s="62">
        <v>0.0005927890608159402</v>
      </c>
    </row>
    <row r="141" spans="1:7" ht="12">
      <c r="A141" s="8" t="s">
        <v>187</v>
      </c>
      <c r="B141" s="63">
        <v>0.0017094017094017094</v>
      </c>
      <c r="C141" s="59">
        <v>0.0011426705843943846</v>
      </c>
      <c r="D141" s="59">
        <v>0.0016874199930175724</v>
      </c>
      <c r="E141" s="59">
        <v>0.0007020711097738328</v>
      </c>
      <c r="F141" s="64">
        <v>0.00033782153370976305</v>
      </c>
      <c r="G141" s="62">
        <v>0.000988762781281924</v>
      </c>
    </row>
    <row r="142" spans="1:7" ht="12">
      <c r="A142" s="8" t="s">
        <v>152</v>
      </c>
      <c r="B142" s="63">
        <v>0.0020692757534862796</v>
      </c>
      <c r="C142" s="59">
        <v>0.001305909239307868</v>
      </c>
      <c r="D142" s="59">
        <v>0.00832072617246596</v>
      </c>
      <c r="E142" s="59">
        <v>0.0018053257108469987</v>
      </c>
      <c r="F142" s="64">
        <v>0.00033782153370976305</v>
      </c>
      <c r="G142" s="62">
        <v>0.00265232101519227</v>
      </c>
    </row>
    <row r="143" spans="1:7" ht="12">
      <c r="A143" s="8" t="s">
        <v>56</v>
      </c>
      <c r="B143" s="63">
        <v>0</v>
      </c>
      <c r="C143" s="59">
        <v>8.161932745674175E-05</v>
      </c>
      <c r="D143" s="59">
        <v>0.0002909344815547539</v>
      </c>
      <c r="E143" s="59">
        <v>5.014793641241663E-05</v>
      </c>
      <c r="F143" s="64">
        <v>0.00014478065730418415</v>
      </c>
      <c r="G143" s="62">
        <v>0.00012418110760175821</v>
      </c>
    </row>
    <row r="144" spans="1:7" ht="12">
      <c r="A144" s="8" t="s">
        <v>54</v>
      </c>
      <c r="B144" s="63">
        <v>0.0002699055330634278</v>
      </c>
      <c r="C144" s="59">
        <v>0.00040809663728370876</v>
      </c>
      <c r="D144" s="59">
        <v>0.00017456068893285232</v>
      </c>
      <c r="E144" s="59">
        <v>0.00010029587282483326</v>
      </c>
      <c r="F144" s="64">
        <v>0</v>
      </c>
      <c r="G144" s="62">
        <v>0.00015229758479460914</v>
      </c>
    </row>
    <row r="145" spans="1:7" ht="12">
      <c r="A145" s="8" t="s">
        <v>55</v>
      </c>
      <c r="B145" s="63">
        <v>0</v>
      </c>
      <c r="C145" s="59">
        <v>0</v>
      </c>
      <c r="D145" s="59">
        <v>0</v>
      </c>
      <c r="E145" s="59">
        <v>5.014793641241663E-05</v>
      </c>
      <c r="F145" s="64">
        <v>0</v>
      </c>
      <c r="G145" s="62">
        <v>1.1715198830354549E-05</v>
      </c>
    </row>
    <row r="146" spans="1:7" ht="12">
      <c r="A146" s="8" t="s">
        <v>153</v>
      </c>
      <c r="B146" s="63">
        <v>0.0008097165991902834</v>
      </c>
      <c r="C146" s="59">
        <v>0.0001632386549134835</v>
      </c>
      <c r="D146" s="59">
        <v>0.00034912137786570463</v>
      </c>
      <c r="E146" s="59">
        <v>0</v>
      </c>
      <c r="F146" s="64">
        <v>0</v>
      </c>
      <c r="G146" s="62">
        <v>0.00019915838011602734</v>
      </c>
    </row>
    <row r="147" spans="1:7" ht="12">
      <c r="A147" s="8" t="s">
        <v>196</v>
      </c>
      <c r="B147" s="63">
        <v>0</v>
      </c>
      <c r="C147" s="59">
        <v>0</v>
      </c>
      <c r="D147" s="59">
        <v>5.8186896310950775E-05</v>
      </c>
      <c r="E147" s="59">
        <v>0</v>
      </c>
      <c r="F147" s="64">
        <v>0</v>
      </c>
      <c r="G147" s="62">
        <v>1.1715198830354549E-05</v>
      </c>
    </row>
    <row r="148" spans="1:7" ht="12">
      <c r="A148" s="93" t="s">
        <v>260</v>
      </c>
      <c r="B148" s="94">
        <f aca="true" t="shared" si="4" ref="B148:G148">SUM(B127:B147)</f>
        <v>0.33684210526315783</v>
      </c>
      <c r="C148" s="95">
        <f t="shared" si="4"/>
        <v>0.29178909565785177</v>
      </c>
      <c r="D148" s="95">
        <f t="shared" si="4"/>
        <v>0.2909926684510648</v>
      </c>
      <c r="E148" s="95">
        <f t="shared" si="4"/>
        <v>0.32124768065794085</v>
      </c>
      <c r="F148" s="67">
        <f t="shared" si="4"/>
        <v>0.26403165870373047</v>
      </c>
      <c r="G148" s="96">
        <f t="shared" si="4"/>
        <v>0.2962914366582629</v>
      </c>
    </row>
    <row r="149" spans="1:7" ht="12">
      <c r="A149" s="93" t="s">
        <v>262</v>
      </c>
      <c r="B149" s="94">
        <f aca="true" t="shared" si="5" ref="B149:G149">1-B148</f>
        <v>0.6631578947368422</v>
      </c>
      <c r="C149" s="95">
        <f t="shared" si="5"/>
        <v>0.7082109043421483</v>
      </c>
      <c r="D149" s="95">
        <f t="shared" si="5"/>
        <v>0.7090073315489351</v>
      </c>
      <c r="E149" s="95">
        <f t="shared" si="5"/>
        <v>0.6787523193420592</v>
      </c>
      <c r="F149" s="67">
        <f t="shared" si="5"/>
        <v>0.7359683412962695</v>
      </c>
      <c r="G149" s="96">
        <f t="shared" si="5"/>
        <v>0.703708563341737</v>
      </c>
    </row>
    <row r="150" spans="1:7" ht="12">
      <c r="A150" s="69" t="s">
        <v>263</v>
      </c>
      <c r="B150" s="70">
        <v>1</v>
      </c>
      <c r="C150" s="71">
        <v>1</v>
      </c>
      <c r="D150" s="71">
        <v>1</v>
      </c>
      <c r="E150" s="71">
        <v>1</v>
      </c>
      <c r="F150" s="72">
        <v>1</v>
      </c>
      <c r="G150" s="97">
        <v>1</v>
      </c>
    </row>
    <row r="154" spans="1:7" ht="12">
      <c r="A154" s="314" t="s">
        <v>269</v>
      </c>
      <c r="B154" s="314"/>
      <c r="C154" s="314"/>
      <c r="D154" s="314"/>
      <c r="E154" s="314"/>
      <c r="F154" s="314"/>
      <c r="G154" s="314"/>
    </row>
    <row r="155" spans="1:7" ht="12">
      <c r="A155" s="60" t="s">
        <v>241</v>
      </c>
      <c r="B155" s="76" t="s">
        <v>253</v>
      </c>
      <c r="C155" s="77" t="s">
        <v>254</v>
      </c>
      <c r="D155" s="77" t="s">
        <v>255</v>
      </c>
      <c r="E155" s="77" t="s">
        <v>256</v>
      </c>
      <c r="F155" s="77" t="s">
        <v>257</v>
      </c>
      <c r="G155" s="92" t="s">
        <v>259</v>
      </c>
    </row>
    <row r="156" spans="1:7" ht="12">
      <c r="A156" s="8" t="s">
        <v>112</v>
      </c>
      <c r="B156" s="13">
        <v>176</v>
      </c>
      <c r="C156" s="2">
        <v>206</v>
      </c>
      <c r="D156" s="2">
        <v>275</v>
      </c>
      <c r="E156" s="2">
        <v>287</v>
      </c>
      <c r="F156" s="2">
        <v>301.2</v>
      </c>
      <c r="G156" s="15">
        <v>1245.2</v>
      </c>
    </row>
    <row r="157" spans="1:7" ht="12">
      <c r="A157" s="8" t="s">
        <v>116</v>
      </c>
      <c r="B157" s="14">
        <v>54</v>
      </c>
      <c r="C157" s="2">
        <v>128</v>
      </c>
      <c r="D157" s="2">
        <v>187</v>
      </c>
      <c r="E157" s="2">
        <v>206</v>
      </c>
      <c r="F157" s="2">
        <v>186</v>
      </c>
      <c r="G157" s="15">
        <v>761</v>
      </c>
    </row>
    <row r="158" spans="1:7" ht="12">
      <c r="A158" s="8" t="s">
        <v>210</v>
      </c>
      <c r="B158" s="14">
        <v>10</v>
      </c>
      <c r="C158" s="2">
        <v>6</v>
      </c>
      <c r="D158" s="2">
        <v>21</v>
      </c>
      <c r="E158" s="2">
        <v>20</v>
      </c>
      <c r="F158" s="2">
        <v>114</v>
      </c>
      <c r="G158" s="15">
        <v>171</v>
      </c>
    </row>
    <row r="159" spans="1:7" ht="12">
      <c r="A159" s="8" t="s">
        <v>113</v>
      </c>
      <c r="B159" s="13">
        <v>26</v>
      </c>
      <c r="C159" s="2">
        <v>24</v>
      </c>
      <c r="D159" s="2">
        <v>29</v>
      </c>
      <c r="E159" s="2">
        <v>29</v>
      </c>
      <c r="F159" s="2">
        <v>100.8</v>
      </c>
      <c r="G159" s="15">
        <v>208.8</v>
      </c>
    </row>
    <row r="160" spans="1:7" ht="12">
      <c r="A160" s="8" t="s">
        <v>115</v>
      </c>
      <c r="B160" s="13">
        <v>25</v>
      </c>
      <c r="C160" s="2">
        <v>36</v>
      </c>
      <c r="D160" s="2">
        <v>53</v>
      </c>
      <c r="E160" s="2">
        <v>46</v>
      </c>
      <c r="F160" s="2">
        <v>81.6</v>
      </c>
      <c r="G160" s="15">
        <v>241.6</v>
      </c>
    </row>
    <row r="161" spans="1:7" ht="12">
      <c r="A161" s="8" t="s">
        <v>114</v>
      </c>
      <c r="B161" s="13">
        <v>17</v>
      </c>
      <c r="C161" s="2">
        <v>15</v>
      </c>
      <c r="D161" s="2">
        <v>19</v>
      </c>
      <c r="E161" s="2">
        <v>19</v>
      </c>
      <c r="F161" s="2">
        <v>63.6</v>
      </c>
      <c r="G161" s="15">
        <v>133.6</v>
      </c>
    </row>
    <row r="162" spans="1:7" ht="12">
      <c r="A162" s="93" t="s">
        <v>268</v>
      </c>
      <c r="B162" s="42">
        <f aca="true" t="shared" si="6" ref="B162:G162">SUM(B156:B161)</f>
        <v>308</v>
      </c>
      <c r="C162" s="98">
        <f t="shared" si="6"/>
        <v>415</v>
      </c>
      <c r="D162" s="98">
        <f t="shared" si="6"/>
        <v>584</v>
      </c>
      <c r="E162" s="98">
        <f t="shared" si="6"/>
        <v>607</v>
      </c>
      <c r="F162" s="98">
        <f t="shared" si="6"/>
        <v>847.2</v>
      </c>
      <c r="G162" s="99">
        <f t="shared" si="6"/>
        <v>2761.2</v>
      </c>
    </row>
    <row r="163" spans="1:7" ht="12">
      <c r="A163" s="93" t="s">
        <v>267</v>
      </c>
      <c r="B163" s="42">
        <v>3131</v>
      </c>
      <c r="C163" s="98">
        <v>3263</v>
      </c>
      <c r="D163" s="98">
        <v>4065</v>
      </c>
      <c r="E163" s="98">
        <v>5255</v>
      </c>
      <c r="F163" s="98">
        <v>6921.6</v>
      </c>
      <c r="G163" s="99">
        <v>22635.6</v>
      </c>
    </row>
    <row r="164" spans="1:7" ht="12">
      <c r="A164" s="69" t="s">
        <v>266</v>
      </c>
      <c r="B164" s="42">
        <f aca="true" t="shared" si="7" ref="B164:G164">B165-B162-B163</f>
        <v>7676</v>
      </c>
      <c r="C164" s="98">
        <f t="shared" si="7"/>
        <v>8574</v>
      </c>
      <c r="D164" s="98">
        <f t="shared" si="7"/>
        <v>12537</v>
      </c>
      <c r="E164" s="98">
        <f t="shared" si="7"/>
        <v>14079</v>
      </c>
      <c r="F164" s="98">
        <f t="shared" si="7"/>
        <v>17096.4</v>
      </c>
      <c r="G164" s="99">
        <f t="shared" si="7"/>
        <v>59962.4</v>
      </c>
    </row>
    <row r="165" spans="1:7" ht="12">
      <c r="A165" s="69" t="s">
        <v>263</v>
      </c>
      <c r="B165" s="3">
        <v>11115</v>
      </c>
      <c r="C165" s="4">
        <v>12252</v>
      </c>
      <c r="D165" s="4">
        <v>17186</v>
      </c>
      <c r="E165" s="4">
        <v>19941</v>
      </c>
      <c r="F165" s="4">
        <v>24865.2</v>
      </c>
      <c r="G165" s="16">
        <v>85359.2</v>
      </c>
    </row>
    <row r="166" ht="12">
      <c r="A166" s="21" t="s">
        <v>249</v>
      </c>
    </row>
    <row r="169" spans="1:7" ht="12">
      <c r="A169" s="314" t="s">
        <v>270</v>
      </c>
      <c r="B169" s="314"/>
      <c r="C169" s="314"/>
      <c r="D169" s="314"/>
      <c r="E169" s="314"/>
      <c r="F169" s="314"/>
      <c r="G169" s="314"/>
    </row>
    <row r="170" spans="1:7" ht="12">
      <c r="A170" s="107" t="s">
        <v>241</v>
      </c>
      <c r="B170" s="76" t="s">
        <v>253</v>
      </c>
      <c r="C170" s="77" t="s">
        <v>254</v>
      </c>
      <c r="D170" s="77" t="s">
        <v>255</v>
      </c>
      <c r="E170" s="77" t="s">
        <v>256</v>
      </c>
      <c r="F170" s="77" t="s">
        <v>257</v>
      </c>
      <c r="G170" s="92" t="s">
        <v>259</v>
      </c>
    </row>
    <row r="171" spans="1:7" ht="12">
      <c r="A171" s="8" t="s">
        <v>112</v>
      </c>
      <c r="B171" s="100">
        <v>0.0158344579397211</v>
      </c>
      <c r="C171" s="101">
        <v>0.016813581456088803</v>
      </c>
      <c r="D171" s="101">
        <v>0.016001396485511462</v>
      </c>
      <c r="E171" s="101">
        <v>0.014392457750363572</v>
      </c>
      <c r="F171" s="102">
        <v>0.012113314994450078</v>
      </c>
      <c r="G171" s="57">
        <v>0.014587765583557484</v>
      </c>
    </row>
    <row r="172" spans="1:7" ht="12">
      <c r="A172" s="8" t="s">
        <v>116</v>
      </c>
      <c r="B172" s="73">
        <v>0.004858299595141701</v>
      </c>
      <c r="C172" s="53">
        <v>0.010447273914462945</v>
      </c>
      <c r="D172" s="53">
        <v>0.010880949610147794</v>
      </c>
      <c r="E172" s="53">
        <v>0.010330474900957825</v>
      </c>
      <c r="F172" s="103">
        <v>0.007480333960716182</v>
      </c>
      <c r="G172" s="18">
        <v>0.008915266309899812</v>
      </c>
    </row>
    <row r="173" spans="1:7" ht="12">
      <c r="A173" s="8" t="s">
        <v>210</v>
      </c>
      <c r="B173" s="73">
        <v>0.000899685110211426</v>
      </c>
      <c r="C173" s="53">
        <v>0.0004897159647404506</v>
      </c>
      <c r="D173" s="53">
        <v>0.0012219248225299663</v>
      </c>
      <c r="E173" s="53">
        <v>0.0010029587282483325</v>
      </c>
      <c r="F173" s="103">
        <v>0.004584720814632499</v>
      </c>
      <c r="G173" s="18">
        <v>0.0020032989999906278</v>
      </c>
    </row>
    <row r="174" spans="1:7" ht="12">
      <c r="A174" s="8" t="s">
        <v>113</v>
      </c>
      <c r="B174" s="73">
        <v>0.0023391812865497076</v>
      </c>
      <c r="C174" s="53">
        <v>0.0019588638589618022</v>
      </c>
      <c r="D174" s="53">
        <v>0.0016874199930175724</v>
      </c>
      <c r="E174" s="53">
        <v>0.0014542901559600823</v>
      </c>
      <c r="F174" s="103">
        <v>0.004053858404517157</v>
      </c>
      <c r="G174" s="18">
        <v>0.00244613351577803</v>
      </c>
    </row>
    <row r="175" spans="1:7" ht="12">
      <c r="A175" s="8" t="s">
        <v>115</v>
      </c>
      <c r="B175" s="73">
        <v>0.002249212775528565</v>
      </c>
      <c r="C175" s="53">
        <v>0.002938295788442703</v>
      </c>
      <c r="D175" s="53">
        <v>0.003083905504480391</v>
      </c>
      <c r="E175" s="53">
        <v>0.002306805074971165</v>
      </c>
      <c r="F175" s="103">
        <v>0.0032816948988948413</v>
      </c>
      <c r="G175" s="18">
        <v>0.002830392037413659</v>
      </c>
    </row>
    <row r="176" spans="1:7" ht="12">
      <c r="A176" s="8" t="s">
        <v>114</v>
      </c>
      <c r="B176" s="104">
        <v>0.0015294646873594243</v>
      </c>
      <c r="C176" s="105">
        <v>0.0012242899118511264</v>
      </c>
      <c r="D176" s="105">
        <v>0.0011055510299080647</v>
      </c>
      <c r="E176" s="105">
        <v>0.000952810791835916</v>
      </c>
      <c r="F176" s="106">
        <v>0.00255779161237392</v>
      </c>
      <c r="G176" s="18">
        <v>0.0015651505637353678</v>
      </c>
    </row>
    <row r="177" spans="1:7" ht="12">
      <c r="A177" s="93" t="s">
        <v>268</v>
      </c>
      <c r="B177" s="94">
        <f aca="true" t="shared" si="8" ref="B177:G177">SUM(B171:B176)</f>
        <v>0.027710301394511923</v>
      </c>
      <c r="C177" s="95">
        <f t="shared" si="8"/>
        <v>0.03387202089454783</v>
      </c>
      <c r="D177" s="95">
        <f t="shared" si="8"/>
        <v>0.03398114744559525</v>
      </c>
      <c r="E177" s="95">
        <f t="shared" si="8"/>
        <v>0.03043979740233689</v>
      </c>
      <c r="F177" s="95">
        <f t="shared" si="8"/>
        <v>0.034071714685584675</v>
      </c>
      <c r="G177" s="96">
        <f t="shared" si="8"/>
        <v>0.032348007010374984</v>
      </c>
    </row>
    <row r="178" spans="1:7" ht="12">
      <c r="A178" s="93" t="s">
        <v>267</v>
      </c>
      <c r="B178" s="94">
        <v>0.2816914080071975</v>
      </c>
      <c r="C178" s="95">
        <v>0.26632386549134845</v>
      </c>
      <c r="D178" s="95">
        <v>0.23652973350401488</v>
      </c>
      <c r="E178" s="95">
        <v>0.26352740584724943</v>
      </c>
      <c r="F178" s="95">
        <v>0.2783649437768447</v>
      </c>
      <c r="G178" s="96">
        <v>0.2651805546443733</v>
      </c>
    </row>
    <row r="179" spans="1:7" ht="12">
      <c r="A179" s="69" t="s">
        <v>266</v>
      </c>
      <c r="B179" s="94">
        <f aca="true" t="shared" si="9" ref="B179:G179">B180-B178-B177</f>
        <v>0.6905982905982906</v>
      </c>
      <c r="C179" s="95">
        <f t="shared" si="9"/>
        <v>0.6998041136141038</v>
      </c>
      <c r="D179" s="95">
        <f t="shared" si="9"/>
        <v>0.7294891190503899</v>
      </c>
      <c r="E179" s="95">
        <f t="shared" si="9"/>
        <v>0.7060327967504136</v>
      </c>
      <c r="F179" s="95">
        <f t="shared" si="9"/>
        <v>0.6875633415375706</v>
      </c>
      <c r="G179" s="96">
        <f t="shared" si="9"/>
        <v>0.7024714383452517</v>
      </c>
    </row>
    <row r="180" spans="1:7" ht="12">
      <c r="A180" s="69" t="s">
        <v>263</v>
      </c>
      <c r="B180" s="41">
        <v>1</v>
      </c>
      <c r="C180" s="33">
        <v>1</v>
      </c>
      <c r="D180" s="33">
        <v>1</v>
      </c>
      <c r="E180" s="33">
        <v>1</v>
      </c>
      <c r="F180" s="33">
        <v>1</v>
      </c>
      <c r="G180" s="49">
        <v>1</v>
      </c>
    </row>
    <row r="181" ht="12">
      <c r="A181" s="21" t="s">
        <v>249</v>
      </c>
    </row>
    <row r="185" spans="1:7" ht="12">
      <c r="A185" s="314" t="s">
        <v>276</v>
      </c>
      <c r="B185" s="314"/>
      <c r="C185" s="314"/>
      <c r="D185" s="314"/>
      <c r="E185" s="314"/>
      <c r="F185" s="314"/>
      <c r="G185" s="314"/>
    </row>
    <row r="186" spans="1:7" ht="12">
      <c r="A186" s="60" t="s">
        <v>241</v>
      </c>
      <c r="B186" s="76" t="s">
        <v>271</v>
      </c>
      <c r="C186" s="77" t="s">
        <v>272</v>
      </c>
      <c r="D186" s="77" t="s">
        <v>273</v>
      </c>
      <c r="E186" s="77" t="s">
        <v>274</v>
      </c>
      <c r="F186" s="78" t="s">
        <v>275</v>
      </c>
      <c r="G186" s="79" t="s">
        <v>277</v>
      </c>
    </row>
    <row r="187" spans="1:11" ht="12">
      <c r="A187" s="8" t="s">
        <v>74</v>
      </c>
      <c r="B187" s="63">
        <v>0.13774693005872932</v>
      </c>
      <c r="C187" s="59">
        <v>0.12975508077123502</v>
      </c>
      <c r="D187" s="59">
        <v>0.0921358771521638</v>
      </c>
      <c r="E187" s="59">
        <v>0.11048387096774194</v>
      </c>
      <c r="F187" s="64">
        <v>0.08811081185071182</v>
      </c>
      <c r="G187" s="61">
        <f>G218/G$244</f>
        <v>0.10961887477313975</v>
      </c>
      <c r="J187" s="109"/>
      <c r="K187" s="12"/>
    </row>
    <row r="188" spans="1:11" ht="12">
      <c r="A188" s="8" t="s">
        <v>173</v>
      </c>
      <c r="B188" s="63">
        <v>0.06673785371062467</v>
      </c>
      <c r="C188" s="59">
        <v>0.07451797811360084</v>
      </c>
      <c r="D188" s="59">
        <v>0.07398790134946487</v>
      </c>
      <c r="E188" s="59">
        <v>0.08024193548387097</v>
      </c>
      <c r="F188" s="64">
        <v>0.08310888803385917</v>
      </c>
      <c r="G188" s="62">
        <f aca="true" t="shared" si="10" ref="G188:G213">G219/G$244</f>
        <v>0.0764065335753176</v>
      </c>
      <c r="J188" s="109"/>
      <c r="K188" s="12"/>
    </row>
    <row r="189" spans="1:11" ht="12">
      <c r="A189" s="8" t="s">
        <v>75</v>
      </c>
      <c r="B189" s="63">
        <v>0.09289909236518953</v>
      </c>
      <c r="C189" s="59">
        <v>0.08650338718082334</v>
      </c>
      <c r="D189" s="59">
        <v>0.09073987901349465</v>
      </c>
      <c r="E189" s="59">
        <v>0.07943548387096774</v>
      </c>
      <c r="F189" s="64">
        <v>0.06387071950750288</v>
      </c>
      <c r="G189" s="62">
        <f t="shared" si="10"/>
        <v>0.08148820326678766</v>
      </c>
      <c r="J189" s="109"/>
      <c r="K189" s="12"/>
    </row>
    <row r="190" spans="1:11" ht="12">
      <c r="A190" s="8" t="s">
        <v>59</v>
      </c>
      <c r="B190" s="63">
        <v>0.03844100373731981</v>
      </c>
      <c r="C190" s="59">
        <v>0.047420531526836895</v>
      </c>
      <c r="D190" s="59">
        <v>0.05397859469520707</v>
      </c>
      <c r="E190" s="59">
        <v>0.050806451612903224</v>
      </c>
      <c r="F190" s="64">
        <v>0.044632550981146595</v>
      </c>
      <c r="G190" s="62">
        <f t="shared" si="10"/>
        <v>0.04727767695099819</v>
      </c>
      <c r="J190" s="109"/>
      <c r="K190" s="12"/>
    </row>
    <row r="191" spans="1:11" ht="12">
      <c r="A191" s="8" t="s">
        <v>192</v>
      </c>
      <c r="B191" s="73">
        <v>0.07207688200747464</v>
      </c>
      <c r="C191" s="53">
        <v>0.07764460656591975</v>
      </c>
      <c r="D191" s="53">
        <v>0.068869241507678</v>
      </c>
      <c r="E191" s="53">
        <v>0.06008064516129032</v>
      </c>
      <c r="F191" s="64">
        <v>0.05348210850327049</v>
      </c>
      <c r="G191" s="62">
        <f t="shared" si="10"/>
        <v>0.06533575317604355</v>
      </c>
      <c r="J191" s="109"/>
      <c r="K191" s="12"/>
    </row>
    <row r="192" spans="1:11" ht="12">
      <c r="A192" s="8" t="s">
        <v>195</v>
      </c>
      <c r="B192" s="73">
        <v>0.0202883075280299</v>
      </c>
      <c r="C192" s="53">
        <v>0.02136529442417926</v>
      </c>
      <c r="D192" s="53">
        <v>0.02280130293159609</v>
      </c>
      <c r="E192" s="53">
        <v>0.04032258064516129</v>
      </c>
      <c r="F192" s="64">
        <v>0.03193535975375144</v>
      </c>
      <c r="G192" s="62">
        <f t="shared" si="10"/>
        <v>0.02822141560798548</v>
      </c>
      <c r="J192" s="109"/>
      <c r="K192" s="12"/>
    </row>
    <row r="193" spans="1:11" ht="12">
      <c r="A193" s="8" t="s">
        <v>168</v>
      </c>
      <c r="B193" s="63">
        <v>0.04538174052322477</v>
      </c>
      <c r="C193" s="59">
        <v>0.03230849400729546</v>
      </c>
      <c r="D193" s="59">
        <v>0.045137273150302464</v>
      </c>
      <c r="E193" s="59">
        <v>0.03588709677419355</v>
      </c>
      <c r="F193" s="64">
        <v>0.03616775682954983</v>
      </c>
      <c r="G193" s="62">
        <f t="shared" si="10"/>
        <v>0.03874773139745916</v>
      </c>
      <c r="J193" s="109"/>
      <c r="K193" s="12"/>
    </row>
    <row r="194" spans="1:11" ht="12">
      <c r="A194" s="8" t="s">
        <v>79</v>
      </c>
      <c r="B194" s="63">
        <v>0.04431393486385478</v>
      </c>
      <c r="C194" s="59">
        <v>0.04585721730067743</v>
      </c>
      <c r="D194" s="59">
        <v>0.043741275011633315</v>
      </c>
      <c r="E194" s="59">
        <v>0.04879032258064516</v>
      </c>
      <c r="F194" s="64">
        <v>0.03616775682954983</v>
      </c>
      <c r="G194" s="62">
        <f t="shared" si="10"/>
        <v>0.043557168784029036</v>
      </c>
      <c r="J194" s="109"/>
      <c r="K194" s="12"/>
    </row>
    <row r="195" spans="1:11" ht="12">
      <c r="A195" s="8" t="s">
        <v>182</v>
      </c>
      <c r="B195" s="63">
        <v>0.012813667912439935</v>
      </c>
      <c r="C195" s="59">
        <v>0.01928087545596665</v>
      </c>
      <c r="D195" s="59">
        <v>0.03303862261516985</v>
      </c>
      <c r="E195" s="59">
        <v>0.03024193548387097</v>
      </c>
      <c r="F195" s="64">
        <v>0.026933435936898807</v>
      </c>
      <c r="G195" s="62">
        <f t="shared" si="10"/>
        <v>0.02513611615245009</v>
      </c>
      <c r="J195" s="109"/>
      <c r="K195" s="12"/>
    </row>
    <row r="196" spans="1:11" ht="12">
      <c r="A196" s="8" t="s">
        <v>31</v>
      </c>
      <c r="B196" s="63">
        <v>0.014415376401494928</v>
      </c>
      <c r="C196" s="59">
        <v>0.014590932777488274</v>
      </c>
      <c r="D196" s="59">
        <v>0.023266635644485806</v>
      </c>
      <c r="E196" s="59">
        <v>0.03387096774193549</v>
      </c>
      <c r="F196" s="64">
        <v>0.13158907272027703</v>
      </c>
      <c r="G196" s="62">
        <f t="shared" si="10"/>
        <v>0.048185117967332124</v>
      </c>
      <c r="J196" s="109"/>
      <c r="K196" s="12"/>
    </row>
    <row r="197" spans="1:11" ht="12">
      <c r="A197" s="8" t="s">
        <v>73</v>
      </c>
      <c r="B197" s="63">
        <v>0.030966364121729845</v>
      </c>
      <c r="C197" s="59">
        <v>0.02918186555497655</v>
      </c>
      <c r="D197" s="59">
        <v>0.025593299208934387</v>
      </c>
      <c r="E197" s="59">
        <v>0.02943548387096774</v>
      </c>
      <c r="F197" s="64">
        <v>0.0238553289726818</v>
      </c>
      <c r="G197" s="62">
        <f t="shared" si="10"/>
        <v>0.027586206896551724</v>
      </c>
      <c r="J197" s="109"/>
      <c r="K197" s="12"/>
    </row>
    <row r="198" spans="1:11" ht="12">
      <c r="A198" s="8" t="s">
        <v>203</v>
      </c>
      <c r="B198" s="63">
        <v>0.03203416978109984</v>
      </c>
      <c r="C198" s="59">
        <v>0.0286607608129234</v>
      </c>
      <c r="D198" s="59">
        <v>0.029781293624941835</v>
      </c>
      <c r="E198" s="59">
        <v>0.01935483870967742</v>
      </c>
      <c r="F198" s="64">
        <v>0.018083878414774913</v>
      </c>
      <c r="G198" s="62">
        <f t="shared" si="10"/>
        <v>0.02486388384754991</v>
      </c>
      <c r="J198" s="109"/>
      <c r="K198" s="12"/>
    </row>
    <row r="199" spans="1:11" ht="12">
      <c r="A199" s="8" t="s">
        <v>87</v>
      </c>
      <c r="B199" s="63">
        <v>0.013347570742124934</v>
      </c>
      <c r="C199" s="59">
        <v>0.018759770713913496</v>
      </c>
      <c r="D199" s="59">
        <v>0.020939972080037228</v>
      </c>
      <c r="E199" s="59">
        <v>0.018548387096774192</v>
      </c>
      <c r="F199" s="64">
        <v>0.019622931896883418</v>
      </c>
      <c r="G199" s="62">
        <f t="shared" si="10"/>
        <v>0.018421052631578946</v>
      </c>
      <c r="J199" s="109"/>
      <c r="K199" s="12"/>
    </row>
    <row r="200" spans="1:11" ht="12">
      <c r="A200" s="8" t="s">
        <v>198</v>
      </c>
      <c r="B200" s="63">
        <v>0.014949279231179925</v>
      </c>
      <c r="C200" s="59">
        <v>0.015112037519541427</v>
      </c>
      <c r="D200" s="59">
        <v>0.023731968357375524</v>
      </c>
      <c r="E200" s="59">
        <v>0.017741935483870968</v>
      </c>
      <c r="F200" s="64">
        <v>0.02116198537899192</v>
      </c>
      <c r="G200" s="62">
        <f t="shared" si="10"/>
        <v>0.018784029038112524</v>
      </c>
      <c r="J200" s="109"/>
      <c r="K200" s="12"/>
    </row>
    <row r="201" spans="1:11" ht="12">
      <c r="A201" s="8" t="s">
        <v>101</v>
      </c>
      <c r="B201" s="63">
        <v>0.021356113187399894</v>
      </c>
      <c r="C201" s="59">
        <v>0.01771756122980719</v>
      </c>
      <c r="D201" s="59">
        <v>0.016286644951140065</v>
      </c>
      <c r="E201" s="59">
        <v>0.014112903225806451</v>
      </c>
      <c r="F201" s="64">
        <v>0.020777222008464793</v>
      </c>
      <c r="G201" s="62">
        <f t="shared" si="10"/>
        <v>0.017967332123411978</v>
      </c>
      <c r="J201" s="109"/>
      <c r="K201" s="12"/>
    </row>
    <row r="202" spans="1:11" ht="12">
      <c r="A202" s="8" t="s">
        <v>72</v>
      </c>
      <c r="B202" s="63">
        <v>0.014949279231179925</v>
      </c>
      <c r="C202" s="59">
        <v>0.020844189682126108</v>
      </c>
      <c r="D202" s="59">
        <v>0.015355979525360632</v>
      </c>
      <c r="E202" s="59">
        <v>0.020161290322580645</v>
      </c>
      <c r="F202" s="64">
        <v>0.024624855713736054</v>
      </c>
      <c r="G202" s="62">
        <f t="shared" si="10"/>
        <v>0.019509981851179675</v>
      </c>
      <c r="J202" s="109"/>
      <c r="K202" s="12"/>
    </row>
    <row r="203" spans="1:11" ht="12">
      <c r="A203" s="8" t="s">
        <v>76</v>
      </c>
      <c r="B203" s="63">
        <v>0.022423918846769888</v>
      </c>
      <c r="C203" s="59">
        <v>0.017196456487754037</v>
      </c>
      <c r="D203" s="59">
        <v>0.0144253140995812</v>
      </c>
      <c r="E203" s="59">
        <v>0.014919354838709677</v>
      </c>
      <c r="F203" s="64">
        <v>0.012312427856868027</v>
      </c>
      <c r="G203" s="62">
        <f t="shared" si="10"/>
        <v>0.01588021778584392</v>
      </c>
      <c r="J203" s="109"/>
      <c r="K203" s="12"/>
    </row>
    <row r="204" spans="1:11" ht="12">
      <c r="A204" s="8" t="s">
        <v>68</v>
      </c>
      <c r="B204" s="63">
        <v>0.010678056593699947</v>
      </c>
      <c r="C204" s="59">
        <v>0.017196456487754037</v>
      </c>
      <c r="D204" s="59">
        <v>0.015355979525360632</v>
      </c>
      <c r="E204" s="59">
        <v>0.014919354838709677</v>
      </c>
      <c r="F204" s="64">
        <v>0.017699115044247787</v>
      </c>
      <c r="G204" s="62">
        <f t="shared" si="10"/>
        <v>0.015335753176043557</v>
      </c>
      <c r="J204" s="109"/>
      <c r="K204" s="12"/>
    </row>
    <row r="205" spans="1:11" ht="12">
      <c r="A205" s="8" t="s">
        <v>89</v>
      </c>
      <c r="B205" s="63">
        <v>0.011745862253069941</v>
      </c>
      <c r="C205" s="59">
        <v>0.010943199583116207</v>
      </c>
      <c r="D205" s="59">
        <v>0.009771986970684038</v>
      </c>
      <c r="E205" s="59">
        <v>0.00564516129032258</v>
      </c>
      <c r="F205" s="64">
        <v>0.009619084263178146</v>
      </c>
      <c r="G205" s="62">
        <f t="shared" si="10"/>
        <v>0.009346642468239564</v>
      </c>
      <c r="J205" s="109"/>
      <c r="K205" s="12"/>
    </row>
    <row r="206" spans="1:11" ht="12">
      <c r="A206" s="8" t="s">
        <v>216</v>
      </c>
      <c r="B206" s="63">
        <v>0.018152696209289908</v>
      </c>
      <c r="C206" s="59">
        <v>0.010943199583116207</v>
      </c>
      <c r="D206" s="59">
        <v>0.013494648673801768</v>
      </c>
      <c r="E206" s="59">
        <v>0.015725806451612902</v>
      </c>
      <c r="F206" s="64">
        <v>0.01654482493266641</v>
      </c>
      <c r="G206" s="62">
        <f t="shared" si="10"/>
        <v>0.015063520871143375</v>
      </c>
      <c r="J206" s="109"/>
      <c r="K206" s="12"/>
    </row>
    <row r="207" spans="1:11" ht="12">
      <c r="A207" s="8" t="s">
        <v>194</v>
      </c>
      <c r="B207" s="63">
        <v>0.014949279231179925</v>
      </c>
      <c r="C207" s="59">
        <v>0.014590932777488274</v>
      </c>
      <c r="D207" s="59">
        <v>0.0144253140995812</v>
      </c>
      <c r="E207" s="59">
        <v>0.012903225806451613</v>
      </c>
      <c r="F207" s="64">
        <v>0.019622931896883418</v>
      </c>
      <c r="G207" s="62">
        <f t="shared" si="10"/>
        <v>0.015426497277676952</v>
      </c>
      <c r="J207" s="109"/>
      <c r="K207" s="12"/>
    </row>
    <row r="208" spans="1:11" ht="12">
      <c r="A208" s="8" t="s">
        <v>189</v>
      </c>
      <c r="B208" s="63">
        <v>0.013881473571809931</v>
      </c>
      <c r="C208" s="59">
        <v>0.014069828035435123</v>
      </c>
      <c r="D208" s="59">
        <v>0.019543973941368076</v>
      </c>
      <c r="E208" s="59">
        <v>0.014919354838709677</v>
      </c>
      <c r="F208" s="64">
        <v>0.019622931896883418</v>
      </c>
      <c r="G208" s="62">
        <f t="shared" si="10"/>
        <v>0.01660617059891107</v>
      </c>
      <c r="J208" s="109"/>
      <c r="K208" s="12"/>
    </row>
    <row r="209" spans="1:11" ht="12">
      <c r="A209" s="8" t="s">
        <v>163</v>
      </c>
      <c r="B209" s="63">
        <v>0.011745862253069941</v>
      </c>
      <c r="C209" s="59">
        <v>0.007295466388744137</v>
      </c>
      <c r="D209" s="59">
        <v>0.02047463936714751</v>
      </c>
      <c r="E209" s="59">
        <v>0.044758064516129036</v>
      </c>
      <c r="F209" s="64">
        <v>0.008080030781069641</v>
      </c>
      <c r="G209" s="62">
        <f t="shared" si="10"/>
        <v>0.019237749546279492</v>
      </c>
      <c r="J209" s="109"/>
      <c r="K209" s="12"/>
    </row>
    <row r="210" spans="1:11" ht="12">
      <c r="A210" s="8" t="s">
        <v>172</v>
      </c>
      <c r="B210" s="63">
        <v>0.011745862253069941</v>
      </c>
      <c r="C210" s="59">
        <v>0.014590932777488274</v>
      </c>
      <c r="D210" s="59">
        <v>0.01675197766402978</v>
      </c>
      <c r="E210" s="59">
        <v>0.014919354838709677</v>
      </c>
      <c r="F210" s="64">
        <v>0.007310504040015391</v>
      </c>
      <c r="G210" s="62">
        <f t="shared" si="10"/>
        <v>0.012885662431941924</v>
      </c>
      <c r="J210" s="109"/>
      <c r="K210" s="12"/>
    </row>
    <row r="211" spans="1:11" ht="12">
      <c r="A211" s="8" t="s">
        <v>112</v>
      </c>
      <c r="B211" s="63">
        <v>0.014949279231179925</v>
      </c>
      <c r="C211" s="59">
        <v>0.01354872329338197</v>
      </c>
      <c r="D211" s="59">
        <v>0.008841321544904607</v>
      </c>
      <c r="E211" s="59">
        <v>0.014919354838709677</v>
      </c>
      <c r="F211" s="64">
        <v>0.013466717968449404</v>
      </c>
      <c r="G211" s="62">
        <f t="shared" si="10"/>
        <v>0.013157894736842105</v>
      </c>
      <c r="J211" s="109"/>
      <c r="K211" s="12"/>
    </row>
    <row r="212" spans="1:10" ht="12">
      <c r="A212" s="60" t="s">
        <v>240</v>
      </c>
      <c r="B212" s="65">
        <v>0.19701014415376383</v>
      </c>
      <c r="C212" s="66">
        <v>0.20010422094841074</v>
      </c>
      <c r="D212" s="66">
        <v>0.1875290832945553</v>
      </c>
      <c r="E212" s="66">
        <v>0.15685483870967754</v>
      </c>
      <c r="F212" s="67">
        <v>0.1515967679876873</v>
      </c>
      <c r="G212" s="68">
        <f t="shared" si="10"/>
        <v>0.17595281306715063</v>
      </c>
      <c r="J212" s="19"/>
    </row>
    <row r="213" spans="1:7" ht="12">
      <c r="A213" s="69" t="s">
        <v>242</v>
      </c>
      <c r="B213" s="70">
        <v>1</v>
      </c>
      <c r="C213" s="71">
        <v>1</v>
      </c>
      <c r="D213" s="71">
        <v>1</v>
      </c>
      <c r="E213" s="71">
        <v>1</v>
      </c>
      <c r="F213" s="72">
        <v>1</v>
      </c>
      <c r="G213" s="72">
        <f t="shared" si="10"/>
        <v>1</v>
      </c>
    </row>
    <row r="216" spans="1:7" ht="12">
      <c r="A216" s="314" t="s">
        <v>276</v>
      </c>
      <c r="B216" s="315"/>
      <c r="C216" s="315"/>
      <c r="D216" s="315"/>
      <c r="E216" s="315"/>
      <c r="F216" s="315"/>
      <c r="G216" s="315"/>
    </row>
    <row r="217" spans="1:7" ht="12">
      <c r="A217" s="60" t="s">
        <v>241</v>
      </c>
      <c r="B217" s="110" t="s">
        <v>222</v>
      </c>
      <c r="C217" s="111" t="s">
        <v>223</v>
      </c>
      <c r="D217" s="111" t="s">
        <v>229</v>
      </c>
      <c r="E217" s="111" t="s">
        <v>231</v>
      </c>
      <c r="F217" s="111" t="s">
        <v>232</v>
      </c>
      <c r="G217" s="112" t="s">
        <v>278</v>
      </c>
    </row>
    <row r="218" spans="1:7" ht="12">
      <c r="A218" s="8" t="s">
        <v>74</v>
      </c>
      <c r="B218" s="14">
        <v>258</v>
      </c>
      <c r="C218" s="48">
        <v>249</v>
      </c>
      <c r="D218" s="48">
        <v>198</v>
      </c>
      <c r="E218" s="48">
        <v>274</v>
      </c>
      <c r="F218" s="80">
        <v>229</v>
      </c>
      <c r="G218" s="82">
        <f>SUM(B218:F218)</f>
        <v>1208</v>
      </c>
    </row>
    <row r="219" spans="1:7" ht="12">
      <c r="A219" s="8" t="s">
        <v>173</v>
      </c>
      <c r="B219" s="14">
        <v>125</v>
      </c>
      <c r="C219" s="48">
        <v>143</v>
      </c>
      <c r="D219" s="48">
        <v>159</v>
      </c>
      <c r="E219" s="48">
        <v>199</v>
      </c>
      <c r="F219" s="80">
        <v>216</v>
      </c>
      <c r="G219" s="82">
        <f aca="true" t="shared" si="11" ref="G219:G244">SUM(B219:F219)</f>
        <v>842</v>
      </c>
    </row>
    <row r="220" spans="1:7" ht="12">
      <c r="A220" s="8" t="s">
        <v>75</v>
      </c>
      <c r="B220" s="14">
        <v>174</v>
      </c>
      <c r="C220" s="48">
        <v>166</v>
      </c>
      <c r="D220" s="48">
        <v>195</v>
      </c>
      <c r="E220" s="48">
        <v>197</v>
      </c>
      <c r="F220" s="80">
        <v>166</v>
      </c>
      <c r="G220" s="82">
        <f t="shared" si="11"/>
        <v>898</v>
      </c>
    </row>
    <row r="221" spans="1:7" ht="12">
      <c r="A221" s="8" t="s">
        <v>59</v>
      </c>
      <c r="B221" s="14">
        <v>72</v>
      </c>
      <c r="C221" s="48">
        <v>91</v>
      </c>
      <c r="D221" s="48">
        <v>116</v>
      </c>
      <c r="E221" s="48">
        <v>126</v>
      </c>
      <c r="F221" s="80">
        <v>116</v>
      </c>
      <c r="G221" s="82">
        <f t="shared" si="11"/>
        <v>521</v>
      </c>
    </row>
    <row r="222" spans="1:7" ht="12">
      <c r="A222" s="8" t="s">
        <v>192</v>
      </c>
      <c r="B222" s="83">
        <v>135</v>
      </c>
      <c r="C222" s="47">
        <v>149</v>
      </c>
      <c r="D222" s="47">
        <v>148</v>
      </c>
      <c r="E222" s="47">
        <v>149</v>
      </c>
      <c r="F222" s="80">
        <v>139</v>
      </c>
      <c r="G222" s="82">
        <f t="shared" si="11"/>
        <v>720</v>
      </c>
    </row>
    <row r="223" spans="1:7" ht="12">
      <c r="A223" s="8" t="s">
        <v>195</v>
      </c>
      <c r="B223" s="83">
        <v>38</v>
      </c>
      <c r="C223" s="47">
        <v>41</v>
      </c>
      <c r="D223" s="47">
        <v>49</v>
      </c>
      <c r="E223" s="47">
        <v>100</v>
      </c>
      <c r="F223" s="80">
        <v>83</v>
      </c>
      <c r="G223" s="82">
        <f t="shared" si="11"/>
        <v>311</v>
      </c>
    </row>
    <row r="224" spans="1:7" ht="12">
      <c r="A224" s="8" t="s">
        <v>168</v>
      </c>
      <c r="B224" s="14">
        <v>85</v>
      </c>
      <c r="C224" s="48">
        <v>62</v>
      </c>
      <c r="D224" s="48">
        <v>97</v>
      </c>
      <c r="E224" s="48">
        <v>89</v>
      </c>
      <c r="F224" s="80">
        <v>94</v>
      </c>
      <c r="G224" s="82">
        <f t="shared" si="11"/>
        <v>427</v>
      </c>
    </row>
    <row r="225" spans="1:7" ht="12">
      <c r="A225" s="8" t="s">
        <v>79</v>
      </c>
      <c r="B225" s="14">
        <v>83</v>
      </c>
      <c r="C225" s="48">
        <v>88</v>
      </c>
      <c r="D225" s="48">
        <v>94</v>
      </c>
      <c r="E225" s="48">
        <v>121</v>
      </c>
      <c r="F225" s="80">
        <v>94</v>
      </c>
      <c r="G225" s="82">
        <f t="shared" si="11"/>
        <v>480</v>
      </c>
    </row>
    <row r="226" spans="1:7" ht="12">
      <c r="A226" s="8" t="s">
        <v>182</v>
      </c>
      <c r="B226" s="14">
        <v>24</v>
      </c>
      <c r="C226" s="48">
        <v>37</v>
      </c>
      <c r="D226" s="48">
        <v>71</v>
      </c>
      <c r="E226" s="48">
        <v>75</v>
      </c>
      <c r="F226" s="80">
        <v>70</v>
      </c>
      <c r="G226" s="82">
        <f t="shared" si="11"/>
        <v>277</v>
      </c>
    </row>
    <row r="227" spans="1:7" ht="12">
      <c r="A227" s="8" t="s">
        <v>31</v>
      </c>
      <c r="B227" s="14">
        <v>27</v>
      </c>
      <c r="C227" s="48">
        <v>28</v>
      </c>
      <c r="D227" s="48">
        <v>50</v>
      </c>
      <c r="E227" s="48">
        <v>84</v>
      </c>
      <c r="F227" s="80">
        <v>342</v>
      </c>
      <c r="G227" s="82">
        <f t="shared" si="11"/>
        <v>531</v>
      </c>
    </row>
    <row r="228" spans="1:7" ht="12">
      <c r="A228" s="8" t="s">
        <v>73</v>
      </c>
      <c r="B228" s="14">
        <v>58</v>
      </c>
      <c r="C228" s="48">
        <v>56</v>
      </c>
      <c r="D228" s="48">
        <v>55</v>
      </c>
      <c r="E228" s="48">
        <v>73</v>
      </c>
      <c r="F228" s="80">
        <v>62</v>
      </c>
      <c r="G228" s="82">
        <f t="shared" si="11"/>
        <v>304</v>
      </c>
    </row>
    <row r="229" spans="1:7" ht="12">
      <c r="A229" s="8" t="s">
        <v>203</v>
      </c>
      <c r="B229" s="14">
        <v>60</v>
      </c>
      <c r="C229" s="48">
        <v>55</v>
      </c>
      <c r="D229" s="48">
        <v>64</v>
      </c>
      <c r="E229" s="48">
        <v>48</v>
      </c>
      <c r="F229" s="80">
        <v>47</v>
      </c>
      <c r="G229" s="82">
        <f t="shared" si="11"/>
        <v>274</v>
      </c>
    </row>
    <row r="230" spans="1:7" ht="12">
      <c r="A230" s="8" t="s">
        <v>87</v>
      </c>
      <c r="B230" s="14">
        <v>25</v>
      </c>
      <c r="C230" s="48">
        <v>36</v>
      </c>
      <c r="D230" s="48">
        <v>45</v>
      </c>
      <c r="E230" s="48">
        <v>46</v>
      </c>
      <c r="F230" s="80">
        <v>51</v>
      </c>
      <c r="G230" s="82">
        <f t="shared" si="11"/>
        <v>203</v>
      </c>
    </row>
    <row r="231" spans="1:7" ht="12">
      <c r="A231" s="8" t="s">
        <v>198</v>
      </c>
      <c r="B231" s="14">
        <v>28</v>
      </c>
      <c r="C231" s="48">
        <v>29</v>
      </c>
      <c r="D231" s="48">
        <v>51</v>
      </c>
      <c r="E231" s="48">
        <v>44</v>
      </c>
      <c r="F231" s="80">
        <v>55</v>
      </c>
      <c r="G231" s="82">
        <f t="shared" si="11"/>
        <v>207</v>
      </c>
    </row>
    <row r="232" spans="1:7" ht="12">
      <c r="A232" s="8" t="s">
        <v>101</v>
      </c>
      <c r="B232" s="14">
        <v>40</v>
      </c>
      <c r="C232" s="48">
        <v>34</v>
      </c>
      <c r="D232" s="48">
        <v>35</v>
      </c>
      <c r="E232" s="48">
        <v>35</v>
      </c>
      <c r="F232" s="80">
        <v>54</v>
      </c>
      <c r="G232" s="82">
        <f t="shared" si="11"/>
        <v>198</v>
      </c>
    </row>
    <row r="233" spans="1:7" ht="12">
      <c r="A233" s="8" t="s">
        <v>72</v>
      </c>
      <c r="B233" s="14">
        <v>28</v>
      </c>
      <c r="C233" s="48">
        <v>40</v>
      </c>
      <c r="D233" s="48">
        <v>33</v>
      </c>
      <c r="E233" s="48">
        <v>50</v>
      </c>
      <c r="F233" s="80">
        <v>64</v>
      </c>
      <c r="G233" s="82">
        <f t="shared" si="11"/>
        <v>215</v>
      </c>
    </row>
    <row r="234" spans="1:7" ht="12">
      <c r="A234" s="8" t="s">
        <v>76</v>
      </c>
      <c r="B234" s="14">
        <v>42</v>
      </c>
      <c r="C234" s="48">
        <v>33</v>
      </c>
      <c r="D234" s="48">
        <v>31</v>
      </c>
      <c r="E234" s="48">
        <v>37</v>
      </c>
      <c r="F234" s="80">
        <v>32</v>
      </c>
      <c r="G234" s="82">
        <f t="shared" si="11"/>
        <v>175</v>
      </c>
    </row>
    <row r="235" spans="1:7" ht="12">
      <c r="A235" s="8" t="s">
        <v>68</v>
      </c>
      <c r="B235" s="14">
        <v>20</v>
      </c>
      <c r="C235" s="48">
        <v>33</v>
      </c>
      <c r="D235" s="48">
        <v>33</v>
      </c>
      <c r="E235" s="48">
        <v>37</v>
      </c>
      <c r="F235" s="80">
        <v>46</v>
      </c>
      <c r="G235" s="82">
        <f t="shared" si="11"/>
        <v>169</v>
      </c>
    </row>
    <row r="236" spans="1:7" ht="12">
      <c r="A236" s="8" t="s">
        <v>89</v>
      </c>
      <c r="B236" s="14">
        <v>22</v>
      </c>
      <c r="C236" s="48">
        <v>21</v>
      </c>
      <c r="D236" s="48">
        <v>21</v>
      </c>
      <c r="E236" s="48">
        <v>14</v>
      </c>
      <c r="F236" s="80">
        <v>25</v>
      </c>
      <c r="G236" s="82">
        <f t="shared" si="11"/>
        <v>103</v>
      </c>
    </row>
    <row r="237" spans="1:7" ht="12">
      <c r="A237" s="8" t="s">
        <v>216</v>
      </c>
      <c r="B237" s="14">
        <v>34</v>
      </c>
      <c r="C237" s="48">
        <v>21</v>
      </c>
      <c r="D237" s="48">
        <v>29</v>
      </c>
      <c r="E237" s="48">
        <v>39</v>
      </c>
      <c r="F237" s="80">
        <v>43</v>
      </c>
      <c r="G237" s="82">
        <f t="shared" si="11"/>
        <v>166</v>
      </c>
    </row>
    <row r="238" spans="1:7" ht="12">
      <c r="A238" s="8" t="s">
        <v>194</v>
      </c>
      <c r="B238" s="14">
        <v>28</v>
      </c>
      <c r="C238" s="48">
        <v>28</v>
      </c>
      <c r="D238" s="48">
        <v>31</v>
      </c>
      <c r="E238" s="48">
        <v>32</v>
      </c>
      <c r="F238" s="80">
        <v>51</v>
      </c>
      <c r="G238" s="82">
        <f t="shared" si="11"/>
        <v>170</v>
      </c>
    </row>
    <row r="239" spans="1:7" ht="12">
      <c r="A239" s="8" t="s">
        <v>189</v>
      </c>
      <c r="B239" s="14">
        <v>26</v>
      </c>
      <c r="C239" s="48">
        <v>27</v>
      </c>
      <c r="D239" s="48">
        <v>42</v>
      </c>
      <c r="E239" s="48">
        <v>37</v>
      </c>
      <c r="F239" s="80">
        <v>51</v>
      </c>
      <c r="G239" s="82">
        <f t="shared" si="11"/>
        <v>183</v>
      </c>
    </row>
    <row r="240" spans="1:7" ht="12">
      <c r="A240" s="8" t="s">
        <v>163</v>
      </c>
      <c r="B240" s="14">
        <v>22</v>
      </c>
      <c r="C240" s="48">
        <v>14</v>
      </c>
      <c r="D240" s="48">
        <v>44</v>
      </c>
      <c r="E240" s="48">
        <v>111</v>
      </c>
      <c r="F240" s="80">
        <v>21</v>
      </c>
      <c r="G240" s="82">
        <f t="shared" si="11"/>
        <v>212</v>
      </c>
    </row>
    <row r="241" spans="1:7" ht="12">
      <c r="A241" s="8" t="s">
        <v>172</v>
      </c>
      <c r="B241" s="14">
        <v>22</v>
      </c>
      <c r="C241" s="48">
        <v>28</v>
      </c>
      <c r="D241" s="48">
        <v>36</v>
      </c>
      <c r="E241" s="48">
        <v>37</v>
      </c>
      <c r="F241" s="80">
        <v>19</v>
      </c>
      <c r="G241" s="82">
        <f t="shared" si="11"/>
        <v>142</v>
      </c>
    </row>
    <row r="242" spans="1:7" ht="12">
      <c r="A242" s="8" t="s">
        <v>112</v>
      </c>
      <c r="B242" s="14">
        <v>28</v>
      </c>
      <c r="C242" s="48">
        <v>26</v>
      </c>
      <c r="D242" s="48">
        <v>19</v>
      </c>
      <c r="E242" s="48">
        <v>37</v>
      </c>
      <c r="F242" s="80">
        <v>35</v>
      </c>
      <c r="G242" s="82">
        <f t="shared" si="11"/>
        <v>145</v>
      </c>
    </row>
    <row r="243" spans="1:7" ht="12">
      <c r="A243" s="60" t="s">
        <v>240</v>
      </c>
      <c r="B243" s="84">
        <f>B244-(SUM(B218:B242))</f>
        <v>369</v>
      </c>
      <c r="C243" s="85">
        <f>C244-(SUM(C218:C242))</f>
        <v>384</v>
      </c>
      <c r="D243" s="85">
        <f>D244-(SUM(D218:D242))</f>
        <v>403</v>
      </c>
      <c r="E243" s="85">
        <f>E244-(SUM(E218:E242))</f>
        <v>389</v>
      </c>
      <c r="F243" s="86">
        <f>F244-(SUM(F218:F242))</f>
        <v>394</v>
      </c>
      <c r="G243" s="87">
        <f t="shared" si="11"/>
        <v>1939</v>
      </c>
    </row>
    <row r="244" spans="1:7" ht="12">
      <c r="A244" s="69" t="s">
        <v>242</v>
      </c>
      <c r="B244" s="88">
        <v>1873</v>
      </c>
      <c r="C244" s="89">
        <v>1919</v>
      </c>
      <c r="D244" s="89">
        <v>2149</v>
      </c>
      <c r="E244" s="89">
        <v>2480</v>
      </c>
      <c r="F244" s="90">
        <v>2599</v>
      </c>
      <c r="G244" s="90">
        <f t="shared" si="11"/>
        <v>11020</v>
      </c>
    </row>
  </sheetData>
  <mergeCells count="10">
    <mergeCell ref="A185:G185"/>
    <mergeCell ref="A216:G216"/>
    <mergeCell ref="A1:G1"/>
    <mergeCell ref="A32:G32"/>
    <mergeCell ref="A49:G49"/>
    <mergeCell ref="A80:G80"/>
    <mergeCell ref="A97:G97"/>
    <mergeCell ref="A125:G125"/>
    <mergeCell ref="A154:G154"/>
    <mergeCell ref="A169:G1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D248"/>
  <sheetViews>
    <sheetView tabSelected="1" workbookViewId="0" topLeftCell="A1">
      <pane xSplit="4" ySplit="3" topLeftCell="Q4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1" sqref="B1:BH1"/>
    </sheetView>
  </sheetViews>
  <sheetFormatPr defaultColWidth="9.140625" defaultRowHeight="12.75" outlineLevelRow="1" outlineLevelCol="2"/>
  <cols>
    <col min="1" max="1" width="5.00390625" style="1" customWidth="1" outlineLevel="1"/>
    <col min="2" max="2" width="6.00390625" style="1" customWidth="1" outlineLevel="1"/>
    <col min="3" max="3" width="8.28125" style="153" customWidth="1"/>
    <col min="4" max="4" width="19.57421875" style="206" customWidth="1"/>
    <col min="5" max="5" width="7.7109375" style="206" hidden="1" customWidth="1" outlineLevel="1"/>
    <col min="6" max="12" width="7.7109375" style="206" hidden="1" customWidth="1" outlineLevel="2"/>
    <col min="13" max="14" width="7.7109375" style="5" hidden="1" customWidth="1" outlineLevel="2"/>
    <col min="15" max="15" width="7.7109375" style="5" hidden="1" customWidth="1" outlineLevel="1" collapsed="1"/>
    <col min="16" max="16" width="8.57421875" style="5" hidden="1" customWidth="1" outlineLevel="1"/>
    <col min="17" max="17" width="8.57421875" style="5" customWidth="1" collapsed="1"/>
    <col min="18" max="18" width="8.57421875" style="5" hidden="1" customWidth="1" outlineLevel="1"/>
    <col min="19" max="27" width="8.57421875" style="5" hidden="1" customWidth="1" outlineLevel="2"/>
    <col min="28" max="28" width="8.57421875" style="5" hidden="1" customWidth="1" outlineLevel="1" collapsed="1"/>
    <col min="29" max="29" width="8.57421875" style="304" hidden="1" customWidth="1" outlineLevel="1"/>
    <col min="30" max="30" width="8.57421875" style="304" customWidth="1" collapsed="1"/>
    <col min="31" max="33" width="10.28125" style="1" hidden="1" customWidth="1" outlineLevel="2"/>
    <col min="34" max="34" width="9.7109375" style="1" hidden="1" customWidth="1" outlineLevel="1" collapsed="1"/>
    <col min="35" max="37" width="10.28125" style="1" hidden="1" customWidth="1" outlineLevel="2"/>
    <col min="38" max="38" width="9.57421875" style="1" hidden="1" customWidth="1" outlineLevel="1" collapsed="1"/>
    <col min="39" max="41" width="10.00390625" style="1" hidden="1" customWidth="1" outlineLevel="2"/>
    <col min="42" max="42" width="11.7109375" style="1" hidden="1" customWidth="1" outlineLevel="2"/>
    <col min="43" max="43" width="9.7109375" style="1" hidden="1" customWidth="1" outlineLevel="1" collapsed="1"/>
    <col min="44" max="44" width="9.28125" style="1" hidden="1" customWidth="1" outlineLevel="1"/>
    <col min="45" max="45" width="9.00390625" style="1" customWidth="1" collapsed="1"/>
    <col min="46" max="46" width="8.421875" style="1" customWidth="1" outlineLevel="1"/>
    <col min="47" max="47" width="8.140625" style="1" customWidth="1" outlineLevel="1"/>
    <col min="48" max="48" width="9.8515625" style="1" customWidth="1" outlineLevel="1"/>
    <col min="49" max="49" width="8.00390625" style="1" customWidth="1"/>
    <col min="50" max="52" width="9.8515625" style="1" hidden="1" customWidth="1" outlineLevel="2"/>
    <col min="53" max="53" width="9.421875" style="1" hidden="1" customWidth="1" outlineLevel="2"/>
    <col min="54" max="54" width="9.421875" style="1" hidden="1" customWidth="1" outlineLevel="1" collapsed="1"/>
    <col min="55" max="55" width="9.57421875" style="1" hidden="1" customWidth="1" outlineLevel="2"/>
    <col min="56" max="56" width="9.7109375" style="1" hidden="1" customWidth="1" outlineLevel="2"/>
    <col min="57" max="57" width="9.421875" style="1" hidden="1" customWidth="1" outlineLevel="2"/>
    <col min="58" max="58" width="10.28125" style="1" hidden="1" customWidth="1" outlineLevel="2"/>
    <col min="59" max="59" width="10.28125" style="1" hidden="1" customWidth="1" outlineLevel="1" collapsed="1"/>
    <col min="60" max="60" width="8.00390625" style="1" customWidth="1" collapsed="1"/>
    <col min="61" max="62" width="9.140625" style="1" hidden="1" customWidth="1" outlineLevel="2"/>
    <col min="63" max="63" width="9.140625" style="21" hidden="1" customWidth="1" outlineLevel="2"/>
    <col min="64" max="69" width="9.140625" style="1" hidden="1" customWidth="1" outlineLevel="2"/>
    <col min="70" max="70" width="9.140625" style="1" hidden="1" customWidth="1" outlineLevel="1" collapsed="1"/>
    <col min="71" max="80" width="9.140625" style="1" hidden="1" customWidth="1" outlineLevel="2"/>
    <col min="81" max="81" width="9.57421875" style="1" hidden="1" customWidth="1" outlineLevel="1" collapsed="1"/>
    <col min="82" max="82" width="9.7109375" style="1" customWidth="1" collapsed="1"/>
    <col min="83" max="16384" width="9.140625" style="1" customWidth="1"/>
  </cols>
  <sheetData>
    <row r="1" spans="2:60" ht="12">
      <c r="B1" s="318" t="s">
        <v>320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20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</row>
    <row r="2" spans="1:82" ht="12">
      <c r="A2" s="231"/>
      <c r="B2" s="207"/>
      <c r="C2" s="316" t="s">
        <v>295</v>
      </c>
      <c r="D2" s="31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29"/>
      <c r="Q2" s="232" t="s">
        <v>286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305"/>
      <c r="AD2" s="309" t="s">
        <v>341</v>
      </c>
      <c r="AE2" s="117"/>
      <c r="AF2" s="118"/>
      <c r="AG2" s="211"/>
      <c r="AH2" s="242" t="s">
        <v>346</v>
      </c>
      <c r="AI2" s="118"/>
      <c r="AJ2" s="118"/>
      <c r="AK2" s="211"/>
      <c r="AL2" s="242" t="s">
        <v>306</v>
      </c>
      <c r="AM2" s="118"/>
      <c r="AN2" s="118"/>
      <c r="AO2" s="211"/>
      <c r="AP2" s="211"/>
      <c r="AQ2" s="242" t="s">
        <v>307</v>
      </c>
      <c r="AR2" s="119" t="s">
        <v>344</v>
      </c>
      <c r="AS2" s="119" t="s">
        <v>308</v>
      </c>
      <c r="AT2" s="216" t="s">
        <v>286</v>
      </c>
      <c r="AU2" s="216" t="s">
        <v>288</v>
      </c>
      <c r="AV2" s="218" t="s">
        <v>312</v>
      </c>
      <c r="AW2" s="216" t="s">
        <v>319</v>
      </c>
      <c r="AX2" s="115"/>
      <c r="AY2" s="115"/>
      <c r="AZ2" s="115"/>
      <c r="BA2" s="222"/>
      <c r="BB2" s="120" t="s">
        <v>315</v>
      </c>
      <c r="BC2" s="115"/>
      <c r="BD2" s="115"/>
      <c r="BE2" s="115"/>
      <c r="BG2" s="228" t="s">
        <v>315</v>
      </c>
      <c r="BH2" s="228" t="s">
        <v>316</v>
      </c>
      <c r="BR2" s="255" t="s">
        <v>367</v>
      </c>
      <c r="BU2" s="21"/>
      <c r="CC2" s="234" t="s">
        <v>366</v>
      </c>
      <c r="CD2" s="250" t="s">
        <v>368</v>
      </c>
    </row>
    <row r="3" spans="1:82" ht="12">
      <c r="A3" s="7"/>
      <c r="B3" s="121" t="s">
        <v>30</v>
      </c>
      <c r="C3" s="122" t="s">
        <v>25</v>
      </c>
      <c r="D3" s="123" t="s">
        <v>371</v>
      </c>
      <c r="E3" s="256">
        <v>2000</v>
      </c>
      <c r="F3" s="124">
        <v>2001</v>
      </c>
      <c r="G3" s="256">
        <v>2002</v>
      </c>
      <c r="H3" s="124">
        <v>2003</v>
      </c>
      <c r="I3" s="256">
        <v>2004</v>
      </c>
      <c r="J3" s="124">
        <v>2005</v>
      </c>
      <c r="K3" s="256">
        <v>2006</v>
      </c>
      <c r="L3" s="124">
        <v>2007</v>
      </c>
      <c r="M3" s="6" t="s">
        <v>28</v>
      </c>
      <c r="N3" s="125">
        <v>2009</v>
      </c>
      <c r="O3" s="125" t="s">
        <v>29</v>
      </c>
      <c r="P3" s="125">
        <v>2011</v>
      </c>
      <c r="Q3" s="257" t="s">
        <v>305</v>
      </c>
      <c r="R3" s="233" t="s">
        <v>302</v>
      </c>
      <c r="S3" s="233" t="s">
        <v>303</v>
      </c>
      <c r="T3" s="233" t="s">
        <v>304</v>
      </c>
      <c r="U3" s="233" t="s">
        <v>298</v>
      </c>
      <c r="V3" s="233" t="s">
        <v>299</v>
      </c>
      <c r="W3" s="233" t="s">
        <v>300</v>
      </c>
      <c r="X3" s="233" t="s">
        <v>301</v>
      </c>
      <c r="Y3" s="233" t="s">
        <v>235</v>
      </c>
      <c r="Z3" s="233" t="s">
        <v>236</v>
      </c>
      <c r="AA3" s="233" t="s">
        <v>237</v>
      </c>
      <c r="AB3" s="233" t="s">
        <v>238</v>
      </c>
      <c r="AC3" s="300" t="s">
        <v>239</v>
      </c>
      <c r="AD3" s="310" t="s">
        <v>305</v>
      </c>
      <c r="AE3" s="212" t="s">
        <v>279</v>
      </c>
      <c r="AF3" s="213" t="s">
        <v>280</v>
      </c>
      <c r="AG3" s="215" t="s">
        <v>287</v>
      </c>
      <c r="AH3" s="243" t="s">
        <v>342</v>
      </c>
      <c r="AI3" s="212" t="s">
        <v>281</v>
      </c>
      <c r="AJ3" s="213" t="s">
        <v>282</v>
      </c>
      <c r="AK3" s="214" t="s">
        <v>283</v>
      </c>
      <c r="AL3" s="243" t="s">
        <v>342</v>
      </c>
      <c r="AM3" s="212" t="s">
        <v>284</v>
      </c>
      <c r="AN3" s="213" t="s">
        <v>285</v>
      </c>
      <c r="AO3" s="215" t="s">
        <v>310</v>
      </c>
      <c r="AP3" s="215" t="s">
        <v>343</v>
      </c>
      <c r="AQ3" s="243" t="s">
        <v>342</v>
      </c>
      <c r="AR3" s="127" t="s">
        <v>370</v>
      </c>
      <c r="AS3" s="126" t="s">
        <v>347</v>
      </c>
      <c r="AT3" s="217" t="s">
        <v>311</v>
      </c>
      <c r="AU3" s="217" t="s">
        <v>309</v>
      </c>
      <c r="AV3" s="219" t="s">
        <v>289</v>
      </c>
      <c r="AW3" s="220" t="s">
        <v>318</v>
      </c>
      <c r="AX3" s="227" t="s">
        <v>290</v>
      </c>
      <c r="AY3" s="129" t="s">
        <v>291</v>
      </c>
      <c r="AZ3" s="130" t="s">
        <v>292</v>
      </c>
      <c r="BA3" s="129" t="s">
        <v>293</v>
      </c>
      <c r="BB3" s="128" t="s">
        <v>313</v>
      </c>
      <c r="BC3" s="129" t="s">
        <v>290</v>
      </c>
      <c r="BD3" s="129" t="s">
        <v>291</v>
      </c>
      <c r="BE3" s="130" t="s">
        <v>292</v>
      </c>
      <c r="BF3" s="226" t="s">
        <v>294</v>
      </c>
      <c r="BG3" s="128" t="s">
        <v>314</v>
      </c>
      <c r="BH3" s="128" t="s">
        <v>317</v>
      </c>
      <c r="BI3" s="245" t="s">
        <v>354</v>
      </c>
      <c r="BJ3" s="244" t="s">
        <v>355</v>
      </c>
      <c r="BK3" s="244" t="s">
        <v>356</v>
      </c>
      <c r="BL3" s="244" t="s">
        <v>357</v>
      </c>
      <c r="BM3" s="244" t="s">
        <v>358</v>
      </c>
      <c r="BN3" s="244" t="s">
        <v>359</v>
      </c>
      <c r="BO3" s="244" t="s">
        <v>360</v>
      </c>
      <c r="BP3" s="244" t="s">
        <v>361</v>
      </c>
      <c r="BQ3" s="244" t="s">
        <v>362</v>
      </c>
      <c r="BR3" s="246" t="s">
        <v>363</v>
      </c>
      <c r="BS3" s="252" t="s">
        <v>354</v>
      </c>
      <c r="BT3" s="253" t="s">
        <v>355</v>
      </c>
      <c r="BU3" s="253" t="s">
        <v>356</v>
      </c>
      <c r="BV3" s="253" t="s">
        <v>357</v>
      </c>
      <c r="BW3" s="253" t="s">
        <v>358</v>
      </c>
      <c r="BX3" s="253" t="s">
        <v>359</v>
      </c>
      <c r="BY3" s="253" t="s">
        <v>360</v>
      </c>
      <c r="BZ3" s="253" t="s">
        <v>361</v>
      </c>
      <c r="CA3" s="253" t="s">
        <v>362</v>
      </c>
      <c r="CB3" s="254" t="s">
        <v>363</v>
      </c>
      <c r="CC3" s="227" t="s">
        <v>369</v>
      </c>
      <c r="CD3" s="251" t="s">
        <v>369</v>
      </c>
    </row>
    <row r="4" spans="1:82" ht="12" outlineLevel="1">
      <c r="A4" s="11"/>
      <c r="B4" s="131">
        <v>219</v>
      </c>
      <c r="C4" s="296" t="s">
        <v>27</v>
      </c>
      <c r="D4" s="58" t="s">
        <v>69</v>
      </c>
      <c r="E4" s="266">
        <v>2</v>
      </c>
      <c r="F4" s="132">
        <v>0</v>
      </c>
      <c r="G4" s="132">
        <v>1</v>
      </c>
      <c r="H4" s="132">
        <v>4</v>
      </c>
      <c r="I4" s="132">
        <v>2</v>
      </c>
      <c r="J4" s="132">
        <v>2</v>
      </c>
      <c r="K4" s="132">
        <v>3</v>
      </c>
      <c r="L4" s="132">
        <v>6</v>
      </c>
      <c r="M4" s="132">
        <v>2</v>
      </c>
      <c r="N4" s="132">
        <v>4</v>
      </c>
      <c r="O4" s="132">
        <v>16</v>
      </c>
      <c r="P4" s="132">
        <v>73</v>
      </c>
      <c r="Q4" s="259">
        <f>SUM(E4:P4)</f>
        <v>115</v>
      </c>
      <c r="R4" s="59">
        <f>E4/E$206</f>
        <v>4.6848281839263546E-05</v>
      </c>
      <c r="S4" s="59">
        <f>F4/F$206</f>
        <v>0</v>
      </c>
      <c r="T4" s="59">
        <f>G4/G$206</f>
        <v>5.318300271233314E-05</v>
      </c>
      <c r="U4" s="59">
        <f>H4/H$206</f>
        <v>0.00023614144872778793</v>
      </c>
      <c r="V4" s="59">
        <f>I4/I$206</f>
        <v>0.00013023376961646154</v>
      </c>
      <c r="W4" s="59">
        <f>J4/J$206</f>
        <v>0.00012533684276493074</v>
      </c>
      <c r="X4" s="59">
        <f>K4/K$206</f>
        <v>0.0002589331952356292</v>
      </c>
      <c r="Y4" s="59">
        <f>L4/L$206</f>
        <v>0.0005398110661268556</v>
      </c>
      <c r="Z4" s="59">
        <f>M4/M$206</f>
        <v>0.0001632386549134835</v>
      </c>
      <c r="AA4" s="59">
        <f>N4/N$206</f>
        <v>0.00023273404317216502</v>
      </c>
      <c r="AB4" s="59">
        <f>O4/O$206</f>
        <v>0.000802326747567947</v>
      </c>
      <c r="AC4" s="18">
        <f>P4/P$206</f>
        <v>0.0028621838855126445</v>
      </c>
      <c r="AD4" s="311">
        <f>Q4/Q$206</f>
        <v>0.0004959397627251675</v>
      </c>
      <c r="AE4" s="13">
        <v>2</v>
      </c>
      <c r="AF4" s="12">
        <v>2</v>
      </c>
      <c r="AG4" s="140">
        <v>25</v>
      </c>
      <c r="AH4" s="261">
        <f>AE4+AF4+AG4</f>
        <v>29</v>
      </c>
      <c r="AI4" s="13"/>
      <c r="AJ4" s="12"/>
      <c r="AK4" s="113"/>
      <c r="AL4" s="262">
        <f>AI4+AJ4+AK4</f>
        <v>0</v>
      </c>
      <c r="AM4" s="13">
        <f>AE4+AI4</f>
        <v>2</v>
      </c>
      <c r="AN4" s="12">
        <f>AF4+AJ4</f>
        <v>2</v>
      </c>
      <c r="AO4" s="140">
        <f>AG4+AK4</f>
        <v>25</v>
      </c>
      <c r="AP4" s="114">
        <f>AO4/11*12</f>
        <v>27.272727272727273</v>
      </c>
      <c r="AQ4" s="263">
        <f>AM4+AN4+AO4</f>
        <v>29</v>
      </c>
      <c r="AR4" s="263">
        <f>AM4+AN4+AP4</f>
        <v>31.272727272727273</v>
      </c>
      <c r="AS4" s="260">
        <f>AQ4/AQ$206</f>
        <v>0.003362708719851577</v>
      </c>
      <c r="AT4" s="14">
        <f>SUM(L4:N4)</f>
        <v>12</v>
      </c>
      <c r="AU4" s="82">
        <f>AQ4</f>
        <v>29</v>
      </c>
      <c r="AV4" s="299">
        <f>AU4/SUM(L4:N4)</f>
        <v>2.4166666666666665</v>
      </c>
      <c r="AW4" s="139"/>
      <c r="AX4" s="136">
        <f>P4-L4</f>
        <v>67</v>
      </c>
      <c r="AY4" s="134">
        <f>P4-M4</f>
        <v>71</v>
      </c>
      <c r="AZ4" s="134">
        <f>P4-N4</f>
        <v>69</v>
      </c>
      <c r="BA4" s="134">
        <f>P4-O4</f>
        <v>57</v>
      </c>
      <c r="BB4" s="134"/>
      <c r="BC4" s="46">
        <f>AX4/L4</f>
        <v>11.166666666666666</v>
      </c>
      <c r="BD4" s="46">
        <f>AY4/M4</f>
        <v>35.5</v>
      </c>
      <c r="BE4" s="143">
        <f>AZ4/N4</f>
        <v>17.25</v>
      </c>
      <c r="BF4" s="46">
        <f>BA4/O4</f>
        <v>3.5625</v>
      </c>
      <c r="BG4" s="151"/>
      <c r="BH4" s="46"/>
      <c r="BI4" s="14">
        <v>0</v>
      </c>
      <c r="BJ4" s="48">
        <v>0</v>
      </c>
      <c r="BK4" s="48">
        <v>0</v>
      </c>
      <c r="BL4" s="48">
        <v>0</v>
      </c>
      <c r="BM4" s="48">
        <v>0</v>
      </c>
      <c r="BN4" s="48">
        <v>2</v>
      </c>
      <c r="BO4" s="48">
        <v>3</v>
      </c>
      <c r="BP4" s="264">
        <v>10</v>
      </c>
      <c r="BQ4" s="48">
        <v>3</v>
      </c>
      <c r="BR4" s="82">
        <v>3</v>
      </c>
      <c r="BS4" s="143"/>
      <c r="BT4" s="143"/>
      <c r="BU4" s="143"/>
      <c r="BV4" s="143"/>
      <c r="BW4" s="143"/>
      <c r="BX4" s="143">
        <f>J4/BN4</f>
        <v>1</v>
      </c>
      <c r="BY4" s="143">
        <f>K4/BO4</f>
        <v>1</v>
      </c>
      <c r="BZ4" s="143">
        <f>L4/BP4</f>
        <v>0.6</v>
      </c>
      <c r="CA4" s="143">
        <f>M4/BQ4</f>
        <v>0.6666666666666666</v>
      </c>
      <c r="CB4" s="151">
        <f>N4/BR4</f>
        <v>1.3333333333333333</v>
      </c>
      <c r="CD4" s="10"/>
    </row>
    <row r="5" spans="1:82" ht="12" outlineLevel="1">
      <c r="A5" s="11"/>
      <c r="B5" s="10"/>
      <c r="C5" s="138" t="s">
        <v>27</v>
      </c>
      <c r="D5" s="58" t="s">
        <v>157</v>
      </c>
      <c r="E5" s="258">
        <v>100</v>
      </c>
      <c r="F5" s="132">
        <v>88</v>
      </c>
      <c r="G5" s="132">
        <v>69</v>
      </c>
      <c r="H5" s="132">
        <v>55</v>
      </c>
      <c r="I5" s="132">
        <v>12</v>
      </c>
      <c r="J5" s="132">
        <v>11</v>
      </c>
      <c r="K5" s="132">
        <v>5</v>
      </c>
      <c r="L5" s="132">
        <v>7</v>
      </c>
      <c r="M5" s="132">
        <v>5</v>
      </c>
      <c r="N5" s="132">
        <v>9</v>
      </c>
      <c r="O5" s="132">
        <v>37</v>
      </c>
      <c r="P5" s="132">
        <v>56</v>
      </c>
      <c r="Q5" s="265">
        <f>SUM(E5:P5)</f>
        <v>454</v>
      </c>
      <c r="R5" s="59">
        <f>E5/E$206</f>
        <v>0.0023424140919631772</v>
      </c>
      <c r="S5" s="59">
        <f>F5/F$206</f>
        <v>0.0035846673998940893</v>
      </c>
      <c r="T5" s="59">
        <f>G5/G$206</f>
        <v>0.0036696271871509865</v>
      </c>
      <c r="U5" s="59">
        <f>H5/H$206</f>
        <v>0.0032469449200070843</v>
      </c>
      <c r="V5" s="59">
        <f>I5/I$206</f>
        <v>0.0007814026176987692</v>
      </c>
      <c r="W5" s="59">
        <f>J5/J$206</f>
        <v>0.0006893526352071192</v>
      </c>
      <c r="X5" s="59">
        <f>K5/K$206</f>
        <v>0.00043155532539271535</v>
      </c>
      <c r="Y5" s="59">
        <f>L5/L$206</f>
        <v>0.0006297795771479982</v>
      </c>
      <c r="Z5" s="59">
        <f>M5/M$206</f>
        <v>0.00040809663728370876</v>
      </c>
      <c r="AA5" s="59">
        <f>N5/N$206</f>
        <v>0.0005236515971373713</v>
      </c>
      <c r="AB5" s="59">
        <f>O5/O$206</f>
        <v>0.0018553806037508776</v>
      </c>
      <c r="AC5" s="18">
        <f>P5/P$206</f>
        <v>0.0021956479121740835</v>
      </c>
      <c r="AD5" s="301">
        <f>Q5/Q$206</f>
        <v>0.001957883932845444</v>
      </c>
      <c r="AE5" s="13">
        <v>1</v>
      </c>
      <c r="AF5" s="12">
        <v>5</v>
      </c>
      <c r="AG5" s="140">
        <v>5</v>
      </c>
      <c r="AH5" s="261">
        <f>AE5+AF5+AG5</f>
        <v>11</v>
      </c>
      <c r="AI5" s="13"/>
      <c r="AJ5" s="12">
        <v>4</v>
      </c>
      <c r="AK5" s="113">
        <v>8</v>
      </c>
      <c r="AL5" s="262">
        <f>AI5+AJ5+AK5</f>
        <v>12</v>
      </c>
      <c r="AM5" s="13">
        <f>AE5+AI5</f>
        <v>1</v>
      </c>
      <c r="AN5" s="12">
        <f>AF5+AJ5</f>
        <v>9</v>
      </c>
      <c r="AO5" s="140">
        <f>AG5+AK5</f>
        <v>13</v>
      </c>
      <c r="AP5" s="114">
        <f>AO5/11*12</f>
        <v>14.181818181818183</v>
      </c>
      <c r="AQ5" s="263">
        <f>AM5+AN5+AO5</f>
        <v>23</v>
      </c>
      <c r="AR5" s="263">
        <f>AM5+AN5+AP5</f>
        <v>24.181818181818183</v>
      </c>
      <c r="AS5" s="260">
        <f>AQ5/AQ$206</f>
        <v>0.0026669758812615956</v>
      </c>
      <c r="AT5" s="14">
        <f>SUM(L5:N5)</f>
        <v>21</v>
      </c>
      <c r="AU5" s="82">
        <f>AQ5</f>
        <v>23</v>
      </c>
      <c r="AV5" s="299">
        <f>AU5/SUM(L5:N5)</f>
        <v>1.0952380952380953</v>
      </c>
      <c r="AW5" s="139"/>
      <c r="AX5" s="136">
        <f>P5-L5</f>
        <v>49</v>
      </c>
      <c r="AY5" s="134">
        <f>P5-M5</f>
        <v>51</v>
      </c>
      <c r="AZ5" s="134">
        <f>P5-N5</f>
        <v>47</v>
      </c>
      <c r="BA5" s="134">
        <f>P5-O5</f>
        <v>19</v>
      </c>
      <c r="BB5" s="134"/>
      <c r="BC5" s="46">
        <f>AX5/L5</f>
        <v>7</v>
      </c>
      <c r="BD5" s="46">
        <f>AY5/M5</f>
        <v>10.2</v>
      </c>
      <c r="BE5" s="137">
        <f>AZ5/N5</f>
        <v>5.222222222222222</v>
      </c>
      <c r="BF5" s="46">
        <f>BA5/O5</f>
        <v>0.5135135135135135</v>
      </c>
      <c r="BG5" s="151"/>
      <c r="BH5" s="46"/>
      <c r="BI5" s="14">
        <v>0</v>
      </c>
      <c r="BJ5" s="48">
        <v>24</v>
      </c>
      <c r="BK5" s="48">
        <v>44</v>
      </c>
      <c r="BL5" s="48">
        <v>23</v>
      </c>
      <c r="BM5" s="48">
        <v>-91</v>
      </c>
      <c r="BN5" s="48">
        <v>128</v>
      </c>
      <c r="BO5" s="48">
        <v>53</v>
      </c>
      <c r="BP5" s="264">
        <v>95</v>
      </c>
      <c r="BQ5" s="48">
        <v>44</v>
      </c>
      <c r="BR5" s="82">
        <v>44</v>
      </c>
      <c r="BS5" s="143"/>
      <c r="BT5" s="143">
        <f>F5/BJ5</f>
        <v>3.6666666666666665</v>
      </c>
      <c r="BU5" s="143">
        <f>G5/BK5</f>
        <v>1.5681818181818181</v>
      </c>
      <c r="BV5" s="143">
        <f>H5/BL5</f>
        <v>2.391304347826087</v>
      </c>
      <c r="BW5" s="143">
        <f>I5/BM5</f>
        <v>-0.13186813186813187</v>
      </c>
      <c r="BX5" s="143">
        <f>J5/BN5</f>
        <v>0.0859375</v>
      </c>
      <c r="BY5" s="143">
        <f>K5/BO5</f>
        <v>0.09433962264150944</v>
      </c>
      <c r="BZ5" s="143">
        <f>L5/BP5</f>
        <v>0.07368421052631578</v>
      </c>
      <c r="CA5" s="143">
        <f>M5/BQ5</f>
        <v>0.11363636363636363</v>
      </c>
      <c r="CB5" s="151">
        <f>N5/BR5</f>
        <v>0.20454545454545456</v>
      </c>
      <c r="CD5" s="10"/>
    </row>
    <row r="6" spans="1:82" ht="12" outlineLevel="1">
      <c r="A6" s="11"/>
      <c r="B6" s="141">
        <v>320</v>
      </c>
      <c r="C6" s="138" t="s">
        <v>217</v>
      </c>
      <c r="D6" s="58" t="s">
        <v>194</v>
      </c>
      <c r="E6" s="266">
        <v>17</v>
      </c>
      <c r="F6" s="132">
        <v>12</v>
      </c>
      <c r="G6" s="132">
        <v>17</v>
      </c>
      <c r="H6" s="132">
        <v>15</v>
      </c>
      <c r="I6" s="132">
        <v>17</v>
      </c>
      <c r="J6" s="132">
        <v>15</v>
      </c>
      <c r="K6" s="132">
        <v>6</v>
      </c>
      <c r="L6" s="132">
        <v>21</v>
      </c>
      <c r="M6" s="132">
        <v>50</v>
      </c>
      <c r="N6" s="132">
        <v>113</v>
      </c>
      <c r="O6" s="132">
        <v>252</v>
      </c>
      <c r="P6" s="132">
        <v>397</v>
      </c>
      <c r="Q6" s="265">
        <f>SUM(E6:P6)</f>
        <v>932</v>
      </c>
      <c r="R6" s="59">
        <f>E6/E$206</f>
        <v>0.00039821039563374015</v>
      </c>
      <c r="S6" s="59">
        <f>F6/F$206</f>
        <v>0.0004888182818037394</v>
      </c>
      <c r="T6" s="59">
        <f>G6/G$206</f>
        <v>0.0009041110461096634</v>
      </c>
      <c r="U6" s="59">
        <f>H6/H$206</f>
        <v>0.0008855304327292048</v>
      </c>
      <c r="V6" s="59">
        <f>I6/I$206</f>
        <v>0.0011069870417399232</v>
      </c>
      <c r="W6" s="59">
        <f>J6/J$206</f>
        <v>0.0009400263207369807</v>
      </c>
      <c r="X6" s="59">
        <f>K6/K$206</f>
        <v>0.0005178663904712584</v>
      </c>
      <c r="Y6" s="59">
        <f>L6/L$206</f>
        <v>0.0018893387314439945</v>
      </c>
      <c r="Z6" s="59">
        <f>M6/M$206</f>
        <v>0.004080966372837088</v>
      </c>
      <c r="AA6" s="59">
        <f>N6/N$206</f>
        <v>0.0065747367196136615</v>
      </c>
      <c r="AB6" s="59">
        <f>O6/O$206</f>
        <v>0.012636646274195166</v>
      </c>
      <c r="AC6" s="18">
        <f>P6/P$206</f>
        <v>0.015565575377376985</v>
      </c>
      <c r="AD6" s="301">
        <f>Q6/Q$206</f>
        <v>0.004019268337911792</v>
      </c>
      <c r="AE6" s="13">
        <v>24</v>
      </c>
      <c r="AF6" s="12">
        <v>55</v>
      </c>
      <c r="AG6" s="140">
        <v>97</v>
      </c>
      <c r="AH6" s="261">
        <f>AE6+AF6+AG6</f>
        <v>176</v>
      </c>
      <c r="AI6" s="13"/>
      <c r="AJ6" s="12"/>
      <c r="AK6" s="113"/>
      <c r="AL6" s="262">
        <f>AI6+AJ6+AK6</f>
        <v>0</v>
      </c>
      <c r="AM6" s="13">
        <f>AE6+AI6</f>
        <v>24</v>
      </c>
      <c r="AN6" s="12">
        <f>AF6+AJ6</f>
        <v>55</v>
      </c>
      <c r="AO6" s="140">
        <f>AG6+AK6</f>
        <v>97</v>
      </c>
      <c r="AP6" s="114">
        <f>AO6/11*12</f>
        <v>105.81818181818181</v>
      </c>
      <c r="AQ6" s="263">
        <f>AM6+AN6+AO6</f>
        <v>176</v>
      </c>
      <c r="AR6" s="263">
        <f>AM6+AN6+AP6</f>
        <v>184.8181818181818</v>
      </c>
      <c r="AS6" s="260">
        <f>AQ6/AQ$206</f>
        <v>0.02040816326530612</v>
      </c>
      <c r="AT6" s="14">
        <f>SUM(L6:N6)</f>
        <v>184</v>
      </c>
      <c r="AU6" s="82">
        <f>AQ6</f>
        <v>176</v>
      </c>
      <c r="AV6" s="151">
        <f>AU6/SUM(L6:N6)</f>
        <v>0.9565217391304348</v>
      </c>
      <c r="AW6" s="139"/>
      <c r="AX6" s="136">
        <f>P6-L6</f>
        <v>376</v>
      </c>
      <c r="AY6" s="134">
        <f>P6-M6</f>
        <v>347</v>
      </c>
      <c r="AZ6" s="134">
        <f>P6-N6</f>
        <v>284</v>
      </c>
      <c r="BA6" s="134">
        <f>P6-O6</f>
        <v>145</v>
      </c>
      <c r="BB6" s="134"/>
      <c r="BC6" s="46">
        <f>AX6/L6</f>
        <v>17.904761904761905</v>
      </c>
      <c r="BD6" s="46">
        <f>AY6/M6</f>
        <v>6.94</v>
      </c>
      <c r="BE6" s="137">
        <f>AZ6/N6</f>
        <v>2.5132743362831858</v>
      </c>
      <c r="BF6" s="46">
        <f>BA6/O6</f>
        <v>0.5753968253968254</v>
      </c>
      <c r="BG6" s="151"/>
      <c r="BH6" s="46"/>
      <c r="BI6" s="14">
        <v>157</v>
      </c>
      <c r="BJ6" s="48">
        <v>186</v>
      </c>
      <c r="BK6" s="48">
        <v>203</v>
      </c>
      <c r="BL6" s="48">
        <v>177</v>
      </c>
      <c r="BM6" s="48">
        <v>158</v>
      </c>
      <c r="BN6" s="48">
        <v>200</v>
      </c>
      <c r="BO6" s="48">
        <v>155</v>
      </c>
      <c r="BP6" s="264">
        <v>173</v>
      </c>
      <c r="BQ6" s="48">
        <v>259.5</v>
      </c>
      <c r="BR6" s="82">
        <v>259.5</v>
      </c>
      <c r="BS6" s="143">
        <f>E6/BI6</f>
        <v>0.10828025477707007</v>
      </c>
      <c r="BT6" s="143">
        <f>F6/BJ6</f>
        <v>0.06451612903225806</v>
      </c>
      <c r="BU6" s="143">
        <f>G6/BK6</f>
        <v>0.08374384236453201</v>
      </c>
      <c r="BV6" s="143">
        <f>H6/BL6</f>
        <v>0.0847457627118644</v>
      </c>
      <c r="BW6" s="143">
        <f>I6/BM6</f>
        <v>0.10759493670886076</v>
      </c>
      <c r="BX6" s="143">
        <f>J6/BN6</f>
        <v>0.075</v>
      </c>
      <c r="BY6" s="143">
        <f>K6/BO6</f>
        <v>0.03870967741935484</v>
      </c>
      <c r="BZ6" s="143">
        <f>L6/BP6</f>
        <v>0.12138728323699421</v>
      </c>
      <c r="CA6" s="143">
        <f>M6/BQ6</f>
        <v>0.1926782273603083</v>
      </c>
      <c r="CB6" s="151">
        <f>N6/BR6</f>
        <v>0.43545279383429675</v>
      </c>
      <c r="CD6" s="10"/>
    </row>
    <row r="7" spans="1:82" ht="12" outlineLevel="1">
      <c r="A7" s="11"/>
      <c r="B7" s="131">
        <v>349</v>
      </c>
      <c r="C7" s="138" t="s">
        <v>217</v>
      </c>
      <c r="D7" s="58" t="s">
        <v>170</v>
      </c>
      <c r="E7" s="258">
        <v>28</v>
      </c>
      <c r="F7" s="132">
        <v>10</v>
      </c>
      <c r="G7" s="132">
        <v>6</v>
      </c>
      <c r="H7" s="132">
        <v>13</v>
      </c>
      <c r="I7" s="132">
        <v>24</v>
      </c>
      <c r="J7" s="132">
        <v>20</v>
      </c>
      <c r="K7" s="132">
        <v>20</v>
      </c>
      <c r="L7" s="132">
        <v>27</v>
      </c>
      <c r="M7" s="132">
        <v>35</v>
      </c>
      <c r="N7" s="132">
        <v>69</v>
      </c>
      <c r="O7" s="132">
        <v>110</v>
      </c>
      <c r="P7" s="132">
        <v>75</v>
      </c>
      <c r="Q7" s="265">
        <f>SUM(E7:P7)</f>
        <v>437</v>
      </c>
      <c r="R7" s="59">
        <f>E7/E$206</f>
        <v>0.0006558759457496896</v>
      </c>
      <c r="S7" s="59">
        <f>F7/F$206</f>
        <v>0.0004073485681697829</v>
      </c>
      <c r="T7" s="59">
        <f>G7/G$206</f>
        <v>0.00031909801627399883</v>
      </c>
      <c r="U7" s="59">
        <f>H7/H$206</f>
        <v>0.0007674597083653108</v>
      </c>
      <c r="V7" s="59">
        <f>I7/I$206</f>
        <v>0.0015628052353975385</v>
      </c>
      <c r="W7" s="59">
        <f>J7/J$206</f>
        <v>0.0012533684276493076</v>
      </c>
      <c r="X7" s="59">
        <f>K7/K$206</f>
        <v>0.0017262213015708614</v>
      </c>
      <c r="Y7" s="59">
        <f>L7/L$206</f>
        <v>0.0024291497975708503</v>
      </c>
      <c r="Z7" s="59">
        <f>M7/M$206</f>
        <v>0.0028566764609859615</v>
      </c>
      <c r="AA7" s="59">
        <f>N7/N$206</f>
        <v>0.004014662244719846</v>
      </c>
      <c r="AB7" s="59">
        <f>O7/O$206</f>
        <v>0.0055159963895296356</v>
      </c>
      <c r="AC7" s="18">
        <f>P7/P$206</f>
        <v>0.0029405998823760046</v>
      </c>
      <c r="AD7" s="301">
        <f>Q7/Q$206</f>
        <v>0.0018845710983556362</v>
      </c>
      <c r="AE7" s="13">
        <v>26</v>
      </c>
      <c r="AF7" s="12">
        <v>27</v>
      </c>
      <c r="AG7" s="140">
        <v>30</v>
      </c>
      <c r="AH7" s="261">
        <f>AE7+AF7+AG7</f>
        <v>83</v>
      </c>
      <c r="AI7" s="13">
        <v>6</v>
      </c>
      <c r="AJ7" s="12">
        <v>6</v>
      </c>
      <c r="AK7" s="113">
        <v>2</v>
      </c>
      <c r="AL7" s="262">
        <f>AI7+AJ7+AK7</f>
        <v>14</v>
      </c>
      <c r="AM7" s="13">
        <f>AE7+AI7</f>
        <v>32</v>
      </c>
      <c r="AN7" s="12">
        <f>AF7+AJ7</f>
        <v>33</v>
      </c>
      <c r="AO7" s="140">
        <f>AG7+AK7</f>
        <v>32</v>
      </c>
      <c r="AP7" s="114">
        <f>AO7/11*12</f>
        <v>34.90909090909091</v>
      </c>
      <c r="AQ7" s="263">
        <f>AM7+AN7+AO7</f>
        <v>97</v>
      </c>
      <c r="AR7" s="263">
        <f>AM7+AN7+AP7</f>
        <v>99.9090909090909</v>
      </c>
      <c r="AS7" s="260">
        <f>AQ7/AQ$206</f>
        <v>0.011247680890538033</v>
      </c>
      <c r="AT7" s="14">
        <f>SUM(L7:N7)</f>
        <v>131</v>
      </c>
      <c r="AU7" s="82">
        <f>AQ7</f>
        <v>97</v>
      </c>
      <c r="AV7" s="151">
        <f>AU7/SUM(L7:N7)</f>
        <v>0.7404580152671756</v>
      </c>
      <c r="AW7" s="139"/>
      <c r="AX7" s="136">
        <f>P7-L7</f>
        <v>48</v>
      </c>
      <c r="AY7" s="134">
        <f>P7-M7</f>
        <v>40</v>
      </c>
      <c r="AZ7" s="134">
        <f>P7-N7</f>
        <v>6</v>
      </c>
      <c r="BA7" s="134">
        <f>P7-O7</f>
        <v>-35</v>
      </c>
      <c r="BB7" s="134"/>
      <c r="BC7" s="46">
        <f>AX7/L7</f>
        <v>1.7777777777777777</v>
      </c>
      <c r="BD7" s="46">
        <f>AY7/M7</f>
        <v>1.1428571428571428</v>
      </c>
      <c r="BE7" s="137">
        <f>AZ7/N7</f>
        <v>0.08695652173913043</v>
      </c>
      <c r="BF7" s="46">
        <f>BA7/O7</f>
        <v>-0.3181818181818182</v>
      </c>
      <c r="BG7" s="151"/>
      <c r="BH7" s="46"/>
      <c r="BI7" s="14">
        <v>7</v>
      </c>
      <c r="BJ7" s="48">
        <v>2</v>
      </c>
      <c r="BK7" s="48">
        <v>0</v>
      </c>
      <c r="BL7" s="48">
        <v>-1</v>
      </c>
      <c r="BM7" s="48">
        <v>3</v>
      </c>
      <c r="BN7" s="48">
        <v>18</v>
      </c>
      <c r="BO7" s="48">
        <v>9</v>
      </c>
      <c r="BP7" s="264">
        <v>32</v>
      </c>
      <c r="BQ7" s="48">
        <v>27.5</v>
      </c>
      <c r="BR7" s="82">
        <v>27.5</v>
      </c>
      <c r="BS7" s="143">
        <f>E7/BI7</f>
        <v>4</v>
      </c>
      <c r="BT7" s="143">
        <f>F7/BJ7</f>
        <v>5</v>
      </c>
      <c r="BU7" s="143"/>
      <c r="BV7" s="143">
        <f>H7/BL7</f>
        <v>-13</v>
      </c>
      <c r="BW7" s="143">
        <f>I7/BM7</f>
        <v>8</v>
      </c>
      <c r="BX7" s="143">
        <f>J7/BN7</f>
        <v>1.1111111111111112</v>
      </c>
      <c r="BY7" s="143">
        <f>K7/BO7</f>
        <v>2.2222222222222223</v>
      </c>
      <c r="BZ7" s="143">
        <f>L7/BP7</f>
        <v>0.84375</v>
      </c>
      <c r="CA7" s="143">
        <f>M7/BQ7</f>
        <v>1.2727272727272727</v>
      </c>
      <c r="CB7" s="151">
        <f>N7/BR7</f>
        <v>2.5090909090909093</v>
      </c>
      <c r="CD7" s="10"/>
    </row>
    <row r="8" spans="1:82" ht="12" outlineLevel="1">
      <c r="A8" s="11"/>
      <c r="B8" s="131">
        <v>254</v>
      </c>
      <c r="C8" s="138" t="s">
        <v>27</v>
      </c>
      <c r="D8" s="58" t="s">
        <v>75</v>
      </c>
      <c r="E8" s="258">
        <v>569</v>
      </c>
      <c r="F8" s="132">
        <v>368</v>
      </c>
      <c r="G8" s="132">
        <v>461</v>
      </c>
      <c r="H8" s="132">
        <v>282</v>
      </c>
      <c r="I8" s="132">
        <v>388</v>
      </c>
      <c r="J8" s="132">
        <v>903</v>
      </c>
      <c r="K8" s="132">
        <v>695</v>
      </c>
      <c r="L8" s="132">
        <v>825</v>
      </c>
      <c r="M8" s="132">
        <v>1070</v>
      </c>
      <c r="N8" s="132">
        <v>1386</v>
      </c>
      <c r="O8" s="132">
        <v>1769</v>
      </c>
      <c r="P8" s="20">
        <v>1948</v>
      </c>
      <c r="Q8" s="265">
        <f>SUM(E8:P8)</f>
        <v>10664</v>
      </c>
      <c r="R8" s="59">
        <f>E8/E$206</f>
        <v>0.013328336183270478</v>
      </c>
      <c r="S8" s="59">
        <f>F8/F$206</f>
        <v>0.01499042730864801</v>
      </c>
      <c r="T8" s="59">
        <f>G8/G$206</f>
        <v>0.024517364250385577</v>
      </c>
      <c r="U8" s="59">
        <f>H8/H$206</f>
        <v>0.01664797213530905</v>
      </c>
      <c r="V8" s="59">
        <f>I8/I$206</f>
        <v>0.025265351305593542</v>
      </c>
      <c r="W8" s="59">
        <f>J8/J$206</f>
        <v>0.056589584508366236</v>
      </c>
      <c r="X8" s="59">
        <f>K8/K$206</f>
        <v>0.059986190229587434</v>
      </c>
      <c r="Y8" s="59">
        <f>L8/L$206</f>
        <v>0.07422402159244265</v>
      </c>
      <c r="Z8" s="59">
        <f>M8/M$206</f>
        <v>0.08733268037871368</v>
      </c>
      <c r="AA8" s="59">
        <f>N8/N$206</f>
        <v>0.08064234595915518</v>
      </c>
      <c r="AB8" s="59">
        <f>O8/O$206</f>
        <v>0.08870725102798115</v>
      </c>
      <c r="AC8" s="18">
        <f>P8/P$206</f>
        <v>0.07637718094491276</v>
      </c>
      <c r="AD8" s="301">
        <f>Q8/Q$206</f>
        <v>0.04598870982348857</v>
      </c>
      <c r="AE8" s="13">
        <v>269</v>
      </c>
      <c r="AF8" s="12">
        <v>264</v>
      </c>
      <c r="AG8" s="140">
        <v>385</v>
      </c>
      <c r="AH8" s="261">
        <f>AE8+AF8+AG8</f>
        <v>918</v>
      </c>
      <c r="AI8" s="13">
        <v>267</v>
      </c>
      <c r="AJ8" s="12">
        <v>378</v>
      </c>
      <c r="AK8" s="113">
        <v>523</v>
      </c>
      <c r="AL8" s="262">
        <f>AI8+AJ8+AK8</f>
        <v>1168</v>
      </c>
      <c r="AM8" s="13">
        <f>AE8+AI8</f>
        <v>536</v>
      </c>
      <c r="AN8" s="12">
        <f>AF8+AJ8</f>
        <v>642</v>
      </c>
      <c r="AO8" s="140">
        <f>AG8+AK8</f>
        <v>908</v>
      </c>
      <c r="AP8" s="114">
        <f>AO8/11*12</f>
        <v>990.5454545454545</v>
      </c>
      <c r="AQ8" s="263">
        <f>AM8+AN8+AO8</f>
        <v>2086</v>
      </c>
      <c r="AR8" s="263">
        <f>AM8+AN8+AP8</f>
        <v>2168.5454545454545</v>
      </c>
      <c r="AS8" s="260">
        <f>AQ8/AQ$206</f>
        <v>0.2418831168831169</v>
      </c>
      <c r="AT8" s="14">
        <f>SUM(L8:N8)</f>
        <v>3281</v>
      </c>
      <c r="AU8" s="82">
        <f>AQ8</f>
        <v>2086</v>
      </c>
      <c r="AV8" s="151">
        <f>AU8/SUM(L8:N8)</f>
        <v>0.6357817738494361</v>
      </c>
      <c r="AW8" s="139"/>
      <c r="AX8" s="136">
        <f>P8-L8</f>
        <v>1123</v>
      </c>
      <c r="AY8" s="134">
        <f>P8-M8</f>
        <v>878</v>
      </c>
      <c r="AZ8" s="134">
        <f>P8-N8</f>
        <v>562</v>
      </c>
      <c r="BA8" s="134">
        <f>P8-O8</f>
        <v>179</v>
      </c>
      <c r="BB8" s="134"/>
      <c r="BC8" s="46">
        <f>AX8/L8</f>
        <v>1.3612121212121213</v>
      </c>
      <c r="BD8" s="46">
        <f>AY8/M8</f>
        <v>0.8205607476635514</v>
      </c>
      <c r="BE8" s="137">
        <f>AZ8/N8</f>
        <v>0.4054834054834055</v>
      </c>
      <c r="BF8" s="46">
        <f>BA8/O8</f>
        <v>0.10118711136235162</v>
      </c>
      <c r="BG8" s="151"/>
      <c r="BH8" s="46"/>
      <c r="BI8" s="14">
        <v>96</v>
      </c>
      <c r="BJ8" s="48">
        <v>216</v>
      </c>
      <c r="BK8" s="48">
        <v>232</v>
      </c>
      <c r="BL8" s="48">
        <v>144</v>
      </c>
      <c r="BM8" s="48">
        <v>124</v>
      </c>
      <c r="BN8" s="48">
        <v>563</v>
      </c>
      <c r="BO8" s="48">
        <v>419</v>
      </c>
      <c r="BP8" s="264">
        <v>1030</v>
      </c>
      <c r="BQ8" s="48">
        <v>1006</v>
      </c>
      <c r="BR8" s="82">
        <v>1006</v>
      </c>
      <c r="BS8" s="143">
        <f>E8/BI8</f>
        <v>5.927083333333333</v>
      </c>
      <c r="BT8" s="143">
        <f>F8/BJ8</f>
        <v>1.7037037037037037</v>
      </c>
      <c r="BU8" s="143">
        <f>G8/BK8</f>
        <v>1.9870689655172413</v>
      </c>
      <c r="BV8" s="143">
        <f>H8/BL8</f>
        <v>1.9583333333333333</v>
      </c>
      <c r="BW8" s="143">
        <f>I8/BM8</f>
        <v>3.129032258064516</v>
      </c>
      <c r="BX8" s="143">
        <f>J8/BN8</f>
        <v>1.6039076376554173</v>
      </c>
      <c r="BY8" s="143">
        <f>K8/BO8</f>
        <v>1.6587112171837708</v>
      </c>
      <c r="BZ8" s="143">
        <f>L8/BP8</f>
        <v>0.8009708737864077</v>
      </c>
      <c r="CA8" s="143">
        <f>M8/BQ8</f>
        <v>1.0636182902584492</v>
      </c>
      <c r="CB8" s="151">
        <f>N8/BR8</f>
        <v>1.3777335984095427</v>
      </c>
      <c r="CD8" s="10"/>
    </row>
    <row r="9" spans="1:82" ht="12" outlineLevel="1">
      <c r="A9" s="11"/>
      <c r="B9" s="131">
        <v>218</v>
      </c>
      <c r="C9" s="138" t="s">
        <v>27</v>
      </c>
      <c r="D9" s="58" t="s">
        <v>68</v>
      </c>
      <c r="E9" s="258">
        <v>79</v>
      </c>
      <c r="F9" s="132">
        <v>84</v>
      </c>
      <c r="G9" s="132">
        <v>197</v>
      </c>
      <c r="H9" s="132">
        <v>287</v>
      </c>
      <c r="I9" s="132">
        <v>208</v>
      </c>
      <c r="J9" s="132">
        <v>304</v>
      </c>
      <c r="K9" s="132">
        <v>155</v>
      </c>
      <c r="L9" s="132">
        <v>135</v>
      </c>
      <c r="M9" s="132">
        <v>189</v>
      </c>
      <c r="N9" s="132">
        <v>329</v>
      </c>
      <c r="O9" s="132">
        <v>235</v>
      </c>
      <c r="P9" s="132">
        <v>378</v>
      </c>
      <c r="Q9" s="265">
        <f>SUM(E9:P9)</f>
        <v>2580</v>
      </c>
      <c r="R9" s="59">
        <f>E9/E$206</f>
        <v>0.00185050713265091</v>
      </c>
      <c r="S9" s="59">
        <f>F9/F$206</f>
        <v>0.003421727972626176</v>
      </c>
      <c r="T9" s="59">
        <f>G9/G$206</f>
        <v>0.010477051534329629</v>
      </c>
      <c r="U9" s="59">
        <f>H9/H$206</f>
        <v>0.016943148946218786</v>
      </c>
      <c r="V9" s="59">
        <f>I9/I$206</f>
        <v>0.013544312040112002</v>
      </c>
      <c r="W9" s="59">
        <f>J9/J$206</f>
        <v>0.019051200100269474</v>
      </c>
      <c r="X9" s="59">
        <f>K9/K$206</f>
        <v>0.013378215087174176</v>
      </c>
      <c r="Y9" s="59">
        <f>L9/L$206</f>
        <v>0.012145748987854251</v>
      </c>
      <c r="Z9" s="59">
        <f>M9/M$206</f>
        <v>0.015426052889324192</v>
      </c>
      <c r="AA9" s="59">
        <f>N9/N$206</f>
        <v>0.01914237505091057</v>
      </c>
      <c r="AB9" s="59">
        <f>O9/O$206</f>
        <v>0.011784174104904222</v>
      </c>
      <c r="AC9" s="18">
        <f>P9/P$206</f>
        <v>0.014820623407175064</v>
      </c>
      <c r="AD9" s="301">
        <f>Q9/Q$206</f>
        <v>0.011126300763747234</v>
      </c>
      <c r="AE9" s="13">
        <v>124</v>
      </c>
      <c r="AF9" s="12">
        <v>146</v>
      </c>
      <c r="AG9" s="140">
        <v>140</v>
      </c>
      <c r="AH9" s="261">
        <f>AE9+AF9+AG9</f>
        <v>410</v>
      </c>
      <c r="AI9" s="13"/>
      <c r="AJ9" s="12"/>
      <c r="AK9" s="113"/>
      <c r="AL9" s="262">
        <f>AI9+AJ9+AK9</f>
        <v>0</v>
      </c>
      <c r="AM9" s="13">
        <f>AE9+AI9</f>
        <v>124</v>
      </c>
      <c r="AN9" s="12">
        <f>AF9+AJ9</f>
        <v>146</v>
      </c>
      <c r="AO9" s="140">
        <f>AG9+AK9</f>
        <v>140</v>
      </c>
      <c r="AP9" s="114">
        <f>AO9/11*12</f>
        <v>152.72727272727272</v>
      </c>
      <c r="AQ9" s="263">
        <f>AM9+AN9+AO9</f>
        <v>410</v>
      </c>
      <c r="AR9" s="263">
        <f>AM9+AN9+AP9</f>
        <v>422.72727272727275</v>
      </c>
      <c r="AS9" s="260">
        <f>AQ9/AQ$206</f>
        <v>0.0475417439703154</v>
      </c>
      <c r="AT9" s="14">
        <f>SUM(L9:N9)</f>
        <v>653</v>
      </c>
      <c r="AU9" s="82">
        <f>AQ9</f>
        <v>410</v>
      </c>
      <c r="AV9" s="151">
        <f>AU9/SUM(L9:N9)</f>
        <v>0.6278713629402757</v>
      </c>
      <c r="AW9" s="139"/>
      <c r="AX9" s="136">
        <f>P9-L9</f>
        <v>243</v>
      </c>
      <c r="AY9" s="134">
        <f>P9-M9</f>
        <v>189</v>
      </c>
      <c r="AZ9" s="134">
        <f>P9-N9</f>
        <v>49</v>
      </c>
      <c r="BA9" s="134">
        <f>P9-O9</f>
        <v>143</v>
      </c>
      <c r="BB9" s="134"/>
      <c r="BC9" s="46">
        <f>AX9/L9</f>
        <v>1.8</v>
      </c>
      <c r="BD9" s="46">
        <f>AY9/M9</f>
        <v>1</v>
      </c>
      <c r="BE9" s="137">
        <f>AZ9/N9</f>
        <v>0.14893617021276595</v>
      </c>
      <c r="BF9" s="46">
        <f>BA9/O9</f>
        <v>0.6085106382978723</v>
      </c>
      <c r="BG9" s="151"/>
      <c r="BH9" s="46"/>
      <c r="BI9" s="14">
        <v>487</v>
      </c>
      <c r="BJ9" s="48">
        <v>985</v>
      </c>
      <c r="BK9" s="48">
        <v>1822</v>
      </c>
      <c r="BL9" s="48">
        <v>1123</v>
      </c>
      <c r="BM9" s="48">
        <v>659</v>
      </c>
      <c r="BN9" s="48">
        <v>402</v>
      </c>
      <c r="BO9" s="48">
        <v>684</v>
      </c>
      <c r="BP9" s="264">
        <v>765</v>
      </c>
      <c r="BQ9" s="48">
        <v>563</v>
      </c>
      <c r="BR9" s="82">
        <v>563</v>
      </c>
      <c r="BS9" s="143">
        <f>E9/BI9</f>
        <v>0.162217659137577</v>
      </c>
      <c r="BT9" s="143">
        <f>F9/BJ9</f>
        <v>0.08527918781725888</v>
      </c>
      <c r="BU9" s="143">
        <f>G9/BK9</f>
        <v>0.10812294182217344</v>
      </c>
      <c r="BV9" s="143">
        <f>H9/BL9</f>
        <v>0.25556544968833483</v>
      </c>
      <c r="BW9" s="143">
        <f>I9/BM9</f>
        <v>0.3156297420333839</v>
      </c>
      <c r="BX9" s="143">
        <f>J9/BN9</f>
        <v>0.7562189054726368</v>
      </c>
      <c r="BY9" s="143">
        <f>K9/BO9</f>
        <v>0.22660818713450293</v>
      </c>
      <c r="BZ9" s="143">
        <f>L9/BP9</f>
        <v>0.17647058823529413</v>
      </c>
      <c r="CA9" s="143">
        <f>M9/BQ9</f>
        <v>0.33570159857904086</v>
      </c>
      <c r="CB9" s="151">
        <f>N9/BR9</f>
        <v>0.5843694493783304</v>
      </c>
      <c r="CD9" s="10"/>
    </row>
    <row r="10" spans="1:82" ht="12" outlineLevel="1">
      <c r="A10" s="11"/>
      <c r="B10" s="131">
        <v>515</v>
      </c>
      <c r="C10" s="142" t="s">
        <v>219</v>
      </c>
      <c r="D10" s="58" t="s">
        <v>166</v>
      </c>
      <c r="E10" s="266">
        <v>134</v>
      </c>
      <c r="F10" s="132">
        <v>115</v>
      </c>
      <c r="G10" s="132">
        <v>91</v>
      </c>
      <c r="H10" s="132">
        <v>31</v>
      </c>
      <c r="I10" s="132">
        <v>26</v>
      </c>
      <c r="J10" s="132">
        <v>27</v>
      </c>
      <c r="K10" s="132">
        <v>12</v>
      </c>
      <c r="L10" s="132">
        <v>10</v>
      </c>
      <c r="M10" s="132">
        <v>4</v>
      </c>
      <c r="N10" s="132">
        <v>8</v>
      </c>
      <c r="O10" s="132">
        <v>13</v>
      </c>
      <c r="P10" s="132">
        <v>4</v>
      </c>
      <c r="Q10" s="265">
        <f>SUM(E10:P10)</f>
        <v>475</v>
      </c>
      <c r="R10" s="59">
        <f>E10/E$206</f>
        <v>0.0031388348832306575</v>
      </c>
      <c r="S10" s="59">
        <f>F10/F$206</f>
        <v>0.004684508533952503</v>
      </c>
      <c r="T10" s="59">
        <f>G10/G$206</f>
        <v>0.004839653246822315</v>
      </c>
      <c r="U10" s="59">
        <f>H10/H$206</f>
        <v>0.0018300962276403567</v>
      </c>
      <c r="V10" s="59">
        <f>I10/I$206</f>
        <v>0.0016930390050140002</v>
      </c>
      <c r="W10" s="59">
        <f>J10/J$206</f>
        <v>0.001692047377326565</v>
      </c>
      <c r="X10" s="59">
        <f>K10/K$206</f>
        <v>0.0010357327809425167</v>
      </c>
      <c r="Y10" s="59">
        <f>L10/L$206</f>
        <v>0.000899685110211426</v>
      </c>
      <c r="Z10" s="59">
        <f>M10/M$206</f>
        <v>0.000326477309826967</v>
      </c>
      <c r="AA10" s="59">
        <f>N10/N$206</f>
        <v>0.00046546808634433004</v>
      </c>
      <c r="AB10" s="59">
        <f>O10/O$206</f>
        <v>0.000651890482398957</v>
      </c>
      <c r="AC10" s="18">
        <f>P10/P$206</f>
        <v>0.00015683199372672026</v>
      </c>
      <c r="AD10" s="301">
        <f>Q10/Q$206</f>
        <v>0.002048446846038735</v>
      </c>
      <c r="AE10" s="13">
        <v>6</v>
      </c>
      <c r="AF10" s="12">
        <v>1</v>
      </c>
      <c r="AG10" s="140">
        <v>6</v>
      </c>
      <c r="AH10" s="261">
        <f>AE10+AF10+AG10</f>
        <v>13</v>
      </c>
      <c r="AI10" s="13"/>
      <c r="AJ10" s="12"/>
      <c r="AK10" s="113"/>
      <c r="AL10" s="262">
        <f>AI10+AJ10+AK10</f>
        <v>0</v>
      </c>
      <c r="AM10" s="13">
        <f>AE10+AI10</f>
        <v>6</v>
      </c>
      <c r="AN10" s="12">
        <f>AF10+AJ10</f>
        <v>1</v>
      </c>
      <c r="AO10" s="140">
        <f>AG10+AK10</f>
        <v>6</v>
      </c>
      <c r="AP10" s="114">
        <f>AO10/11*12</f>
        <v>6.545454545454545</v>
      </c>
      <c r="AQ10" s="263">
        <f>AM10+AN10+AO10</f>
        <v>13</v>
      </c>
      <c r="AR10" s="263">
        <f>AM10+AN10+AP10</f>
        <v>13.545454545454545</v>
      </c>
      <c r="AS10" s="260">
        <f>AQ10/AQ$206</f>
        <v>0.0015074211502782932</v>
      </c>
      <c r="AT10" s="14">
        <f>SUM(L10:N10)</f>
        <v>22</v>
      </c>
      <c r="AU10" s="82">
        <f>AQ10</f>
        <v>13</v>
      </c>
      <c r="AV10" s="151">
        <f>AU10/SUM(L10:N10)</f>
        <v>0.5909090909090909</v>
      </c>
      <c r="AW10" s="139"/>
      <c r="AX10" s="136">
        <f>P10-L10</f>
        <v>-6</v>
      </c>
      <c r="AY10" s="134">
        <f>P10-M10</f>
        <v>0</v>
      </c>
      <c r="AZ10" s="134">
        <f>P10-N10</f>
        <v>-4</v>
      </c>
      <c r="BA10" s="134">
        <f>P10-O10</f>
        <v>-9</v>
      </c>
      <c r="BB10" s="134"/>
      <c r="BC10" s="46">
        <f>AX10/L10</f>
        <v>-0.6</v>
      </c>
      <c r="BD10" s="46">
        <f>AY10/M10</f>
        <v>0</v>
      </c>
      <c r="BE10" s="137">
        <f>AZ10/N10</f>
        <v>-0.5</v>
      </c>
      <c r="BF10" s="46">
        <f>BA10/O10</f>
        <v>-0.6923076923076923</v>
      </c>
      <c r="BG10" s="151"/>
      <c r="BH10" s="46"/>
      <c r="BI10" s="14">
        <v>135</v>
      </c>
      <c r="BJ10" s="48">
        <v>375</v>
      </c>
      <c r="BK10" s="48">
        <v>245</v>
      </c>
      <c r="BL10" s="48">
        <v>190</v>
      </c>
      <c r="BM10" s="48">
        <v>154</v>
      </c>
      <c r="BN10" s="48">
        <v>174</v>
      </c>
      <c r="BO10" s="48">
        <v>216</v>
      </c>
      <c r="BP10" s="264">
        <v>227</v>
      </c>
      <c r="BQ10" s="48">
        <v>203.5</v>
      </c>
      <c r="BR10" s="82">
        <v>203.5</v>
      </c>
      <c r="BS10" s="143">
        <f>E10/BI10</f>
        <v>0.9925925925925926</v>
      </c>
      <c r="BT10" s="143">
        <f>F10/BJ10</f>
        <v>0.30666666666666664</v>
      </c>
      <c r="BU10" s="143">
        <f>G10/BK10</f>
        <v>0.37142857142857144</v>
      </c>
      <c r="BV10" s="143">
        <f>H10/BL10</f>
        <v>0.1631578947368421</v>
      </c>
      <c r="BW10" s="143">
        <f>I10/BM10</f>
        <v>0.16883116883116883</v>
      </c>
      <c r="BX10" s="143">
        <f>J10/BN10</f>
        <v>0.15517241379310345</v>
      </c>
      <c r="BY10" s="143">
        <f>K10/BO10</f>
        <v>0.05555555555555555</v>
      </c>
      <c r="BZ10" s="143">
        <f>L10/BP10</f>
        <v>0.04405286343612335</v>
      </c>
      <c r="CA10" s="143">
        <f>M10/BQ10</f>
        <v>0.019656019656019656</v>
      </c>
      <c r="CB10" s="151">
        <f>N10/BR10</f>
        <v>0.03931203931203931</v>
      </c>
      <c r="CD10" s="10"/>
    </row>
    <row r="11" spans="1:82" ht="12" outlineLevel="1">
      <c r="A11" s="11"/>
      <c r="B11" s="141">
        <v>344</v>
      </c>
      <c r="C11" s="138" t="s">
        <v>217</v>
      </c>
      <c r="D11" s="58" t="s">
        <v>108</v>
      </c>
      <c r="E11" s="266">
        <v>2</v>
      </c>
      <c r="F11" s="132">
        <v>2</v>
      </c>
      <c r="G11" s="132">
        <v>3</v>
      </c>
      <c r="H11" s="132">
        <v>7</v>
      </c>
      <c r="I11" s="132">
        <v>5</v>
      </c>
      <c r="J11" s="132">
        <v>3</v>
      </c>
      <c r="K11" s="132">
        <v>6</v>
      </c>
      <c r="L11" s="132">
        <v>5</v>
      </c>
      <c r="M11" s="132">
        <v>8</v>
      </c>
      <c r="N11" s="132">
        <v>4</v>
      </c>
      <c r="O11" s="132">
        <v>3</v>
      </c>
      <c r="P11" s="132">
        <v>4</v>
      </c>
      <c r="Q11" s="265">
        <f>SUM(E11:P11)</f>
        <v>52</v>
      </c>
      <c r="R11" s="59">
        <f>E11/E$206</f>
        <v>4.6848281839263546E-05</v>
      </c>
      <c r="S11" s="59">
        <f>F11/F$206</f>
        <v>8.146971363395658E-05</v>
      </c>
      <c r="T11" s="59">
        <f>G11/G$206</f>
        <v>0.00015954900813699942</v>
      </c>
      <c r="U11" s="59">
        <f>H11/H$206</f>
        <v>0.0004132475352736289</v>
      </c>
      <c r="V11" s="59">
        <f>I11/I$206</f>
        <v>0.0003255844240411539</v>
      </c>
      <c r="W11" s="59">
        <f>J11/J$206</f>
        <v>0.00018800526414739614</v>
      </c>
      <c r="X11" s="59">
        <f>K11/K$206</f>
        <v>0.0005178663904712584</v>
      </c>
      <c r="Y11" s="59">
        <f>L11/L$206</f>
        <v>0.000449842555105713</v>
      </c>
      <c r="Z11" s="59">
        <f>M11/M$206</f>
        <v>0.000652954619653934</v>
      </c>
      <c r="AA11" s="59">
        <f>N11/N$206</f>
        <v>0.00023273404317216502</v>
      </c>
      <c r="AB11" s="59">
        <f>O11/O$206</f>
        <v>0.00015043626516899006</v>
      </c>
      <c r="AC11" s="18">
        <f>P11/P$206</f>
        <v>0.00015683199372672026</v>
      </c>
      <c r="AD11" s="301">
        <f>Q11/Q$206</f>
        <v>0.0002242510231452931</v>
      </c>
      <c r="AE11" s="13">
        <v>7</v>
      </c>
      <c r="AF11" s="12">
        <v>1</v>
      </c>
      <c r="AG11" s="140">
        <v>1</v>
      </c>
      <c r="AH11" s="261">
        <f>AE11+AF11+AG11</f>
        <v>9</v>
      </c>
      <c r="AI11" s="13"/>
      <c r="AJ11" s="12"/>
      <c r="AK11" s="113"/>
      <c r="AL11" s="262">
        <f>AI11+AJ11+AK11</f>
        <v>0</v>
      </c>
      <c r="AM11" s="13">
        <f>AE11+AI11</f>
        <v>7</v>
      </c>
      <c r="AN11" s="12">
        <f>AF11+AJ11</f>
        <v>1</v>
      </c>
      <c r="AO11" s="140">
        <f>AG11+AK11</f>
        <v>1</v>
      </c>
      <c r="AP11" s="114">
        <f>AO11/11*12</f>
        <v>1.0909090909090908</v>
      </c>
      <c r="AQ11" s="263">
        <f>AM11+AN11+AO11</f>
        <v>9</v>
      </c>
      <c r="AR11" s="263">
        <f>AM11+AN11+AP11</f>
        <v>9.09090909090909</v>
      </c>
      <c r="AS11" s="260">
        <f>AQ11/AQ$206</f>
        <v>0.0010435992578849721</v>
      </c>
      <c r="AT11" s="14">
        <f>SUM(L11:N11)</f>
        <v>17</v>
      </c>
      <c r="AU11" s="82">
        <f>AQ11</f>
        <v>9</v>
      </c>
      <c r="AV11" s="151">
        <f>AU11/SUM(L11:N11)</f>
        <v>0.5294117647058824</v>
      </c>
      <c r="AW11" s="139"/>
      <c r="AX11" s="136">
        <f>P11-L11</f>
        <v>-1</v>
      </c>
      <c r="AY11" s="134">
        <f>P11-M11</f>
        <v>-4</v>
      </c>
      <c r="AZ11" s="134">
        <f>P11-N11</f>
        <v>0</v>
      </c>
      <c r="BA11" s="134">
        <f>P11-O11</f>
        <v>1</v>
      </c>
      <c r="BB11" s="134"/>
      <c r="BC11" s="46">
        <f>AX11/L11</f>
        <v>-0.2</v>
      </c>
      <c r="BD11" s="46">
        <f>AY11/M11</f>
        <v>-0.5</v>
      </c>
      <c r="BE11" s="137">
        <f>AZ11/N11</f>
        <v>0</v>
      </c>
      <c r="BF11" s="46">
        <f>BA11/O11</f>
        <v>0.3333333333333333</v>
      </c>
      <c r="BG11" s="151"/>
      <c r="BH11" s="46"/>
      <c r="BI11" s="14">
        <v>3</v>
      </c>
      <c r="BJ11" s="48">
        <v>8</v>
      </c>
      <c r="BK11" s="48">
        <v>8</v>
      </c>
      <c r="BL11" s="48">
        <v>10</v>
      </c>
      <c r="BM11" s="48">
        <v>0</v>
      </c>
      <c r="BN11" s="48">
        <v>14</v>
      </c>
      <c r="BO11" s="48">
        <v>9</v>
      </c>
      <c r="BP11" s="264">
        <v>12</v>
      </c>
      <c r="BQ11" s="48">
        <v>15.5</v>
      </c>
      <c r="BR11" s="82">
        <v>15.5</v>
      </c>
      <c r="BS11" s="143">
        <f>E11/BI11</f>
        <v>0.6666666666666666</v>
      </c>
      <c r="BT11" s="143">
        <f>F11/BJ11</f>
        <v>0.25</v>
      </c>
      <c r="BU11" s="143">
        <f>G11/BK11</f>
        <v>0.375</v>
      </c>
      <c r="BV11" s="143">
        <f>H11/BL11</f>
        <v>0.7</v>
      </c>
      <c r="BW11" s="143"/>
      <c r="BX11" s="143">
        <f>J11/BN11</f>
        <v>0.21428571428571427</v>
      </c>
      <c r="BY11" s="143">
        <f>K11/BO11</f>
        <v>0.6666666666666666</v>
      </c>
      <c r="BZ11" s="143">
        <f>L11/BP11</f>
        <v>0.4166666666666667</v>
      </c>
      <c r="CA11" s="143">
        <f>M11/BQ11</f>
        <v>0.5161290322580645</v>
      </c>
      <c r="CB11" s="151">
        <f>N11/BR11</f>
        <v>0.25806451612903225</v>
      </c>
      <c r="CD11" s="10"/>
    </row>
    <row r="12" spans="1:82" ht="12" outlineLevel="1">
      <c r="A12" s="11"/>
      <c r="B12" s="141">
        <v>201</v>
      </c>
      <c r="C12" s="138" t="s">
        <v>27</v>
      </c>
      <c r="D12" s="58" t="s">
        <v>61</v>
      </c>
      <c r="E12" s="258">
        <v>32</v>
      </c>
      <c r="F12" s="132">
        <v>11</v>
      </c>
      <c r="G12" s="132">
        <v>4</v>
      </c>
      <c r="H12" s="132">
        <v>20</v>
      </c>
      <c r="I12" s="132">
        <v>15</v>
      </c>
      <c r="J12" s="132">
        <v>6</v>
      </c>
      <c r="K12" s="132">
        <v>16</v>
      </c>
      <c r="L12" s="132">
        <v>8</v>
      </c>
      <c r="M12" s="132">
        <v>9</v>
      </c>
      <c r="N12" s="132">
        <v>8</v>
      </c>
      <c r="O12" s="132">
        <v>14</v>
      </c>
      <c r="P12" s="20">
        <v>10</v>
      </c>
      <c r="Q12" s="265">
        <f>SUM(E12:P12)</f>
        <v>153</v>
      </c>
      <c r="R12" s="59">
        <f>E12/E$206</f>
        <v>0.0007495725094282167</v>
      </c>
      <c r="S12" s="59">
        <f>F12/F$206</f>
        <v>0.00044808342498676117</v>
      </c>
      <c r="T12" s="59">
        <f>G12/G$206</f>
        <v>0.00021273201084933256</v>
      </c>
      <c r="U12" s="59">
        <f>H12/H$206</f>
        <v>0.0011807072436389398</v>
      </c>
      <c r="V12" s="59">
        <f>I12/I$206</f>
        <v>0.0009767532721234617</v>
      </c>
      <c r="W12" s="59">
        <f>J12/J$206</f>
        <v>0.00037601052829479227</v>
      </c>
      <c r="X12" s="59">
        <f>K12/K$206</f>
        <v>0.001380977041256689</v>
      </c>
      <c r="Y12" s="59">
        <f>L12/L$206</f>
        <v>0.0007197480881691408</v>
      </c>
      <c r="Z12" s="59">
        <f>M12/M$206</f>
        <v>0.0007345739471106758</v>
      </c>
      <c r="AA12" s="59">
        <f>N12/N$206</f>
        <v>0.00046546808634433004</v>
      </c>
      <c r="AB12" s="59">
        <f>O12/O$206</f>
        <v>0.0007020359041219537</v>
      </c>
      <c r="AC12" s="18">
        <f>P12/P$206</f>
        <v>0.00039207998431680063</v>
      </c>
      <c r="AD12" s="301">
        <f>Q12/Q$206</f>
        <v>0.0006598155104082662</v>
      </c>
      <c r="AE12" s="13"/>
      <c r="AF12" s="12">
        <v>3</v>
      </c>
      <c r="AG12" s="140">
        <v>9</v>
      </c>
      <c r="AH12" s="261">
        <f>AE12+AF12+AG12</f>
        <v>12</v>
      </c>
      <c r="AI12" s="13"/>
      <c r="AJ12" s="12"/>
      <c r="AK12" s="113"/>
      <c r="AL12" s="262">
        <f>AI12+AJ12+AK12</f>
        <v>0</v>
      </c>
      <c r="AM12" s="13">
        <f>AE12+AI12</f>
        <v>0</v>
      </c>
      <c r="AN12" s="12">
        <f>AF12+AJ12</f>
        <v>3</v>
      </c>
      <c r="AO12" s="140">
        <f>AG12+AK12</f>
        <v>9</v>
      </c>
      <c r="AP12" s="114">
        <f>AO12/11*12</f>
        <v>9.818181818181818</v>
      </c>
      <c r="AQ12" s="263">
        <f>AM12+AN12+AO12</f>
        <v>12</v>
      </c>
      <c r="AR12" s="263">
        <f>AM12+AN12+AP12</f>
        <v>12.818181818181818</v>
      </c>
      <c r="AS12" s="260">
        <f>AQ12/AQ$206</f>
        <v>0.0013914656771799629</v>
      </c>
      <c r="AT12" s="14">
        <f>SUM(L12:N12)</f>
        <v>25</v>
      </c>
      <c r="AU12" s="82">
        <f>AQ12</f>
        <v>12</v>
      </c>
      <c r="AV12" s="151">
        <f>AU12/SUM(L12:N12)</f>
        <v>0.48</v>
      </c>
      <c r="AW12" s="139"/>
      <c r="AX12" s="136">
        <f>P12-L12</f>
        <v>2</v>
      </c>
      <c r="AY12" s="134">
        <f>P12-M12</f>
        <v>1</v>
      </c>
      <c r="AZ12" s="134">
        <f>P12-N12</f>
        <v>2</v>
      </c>
      <c r="BA12" s="134">
        <f>P12-O12</f>
        <v>-4</v>
      </c>
      <c r="BB12" s="134"/>
      <c r="BC12" s="46">
        <f>AX12/L12</f>
        <v>0.25</v>
      </c>
      <c r="BD12" s="46">
        <f>AY12/M12</f>
        <v>0.1111111111111111</v>
      </c>
      <c r="BE12" s="137">
        <f>AZ12/N12</f>
        <v>0.25</v>
      </c>
      <c r="BF12" s="46">
        <f>BA12/O12</f>
        <v>-0.2857142857142857</v>
      </c>
      <c r="BG12" s="151"/>
      <c r="BH12" s="46"/>
      <c r="BI12" s="14">
        <v>4</v>
      </c>
      <c r="BJ12" s="48">
        <v>12</v>
      </c>
      <c r="BK12" s="48">
        <v>10</v>
      </c>
      <c r="BL12" s="48">
        <v>7</v>
      </c>
      <c r="BM12" s="48">
        <v>108</v>
      </c>
      <c r="BN12" s="48">
        <v>-87</v>
      </c>
      <c r="BO12" s="48">
        <v>105</v>
      </c>
      <c r="BP12" s="264">
        <v>-63</v>
      </c>
      <c r="BQ12" s="48">
        <v>9</v>
      </c>
      <c r="BR12" s="82">
        <v>9</v>
      </c>
      <c r="BS12" s="143">
        <f>E12/BI12</f>
        <v>8</v>
      </c>
      <c r="BT12" s="143">
        <f>F12/BJ12</f>
        <v>0.9166666666666666</v>
      </c>
      <c r="BU12" s="143">
        <f>G12/BK12</f>
        <v>0.4</v>
      </c>
      <c r="BV12" s="143">
        <f>H12/BL12</f>
        <v>2.857142857142857</v>
      </c>
      <c r="BW12" s="143">
        <f>I12/BM12</f>
        <v>0.1388888888888889</v>
      </c>
      <c r="BX12" s="143">
        <f>J12/BN12</f>
        <v>-0.06896551724137931</v>
      </c>
      <c r="BY12" s="143">
        <f>K12/BO12</f>
        <v>0.1523809523809524</v>
      </c>
      <c r="BZ12" s="143">
        <f>L12/BP12</f>
        <v>-0.12698412698412698</v>
      </c>
      <c r="CA12" s="143">
        <f>M12/BQ12</f>
        <v>1</v>
      </c>
      <c r="CB12" s="151">
        <f>N12/BR12</f>
        <v>0.8888888888888888</v>
      </c>
      <c r="CD12" s="10"/>
    </row>
    <row r="13" spans="1:82" ht="12" outlineLevel="1">
      <c r="A13" s="11"/>
      <c r="B13" s="131">
        <v>345</v>
      </c>
      <c r="C13" s="138" t="s">
        <v>217</v>
      </c>
      <c r="D13" s="58" t="s">
        <v>109</v>
      </c>
      <c r="E13" s="258">
        <v>213</v>
      </c>
      <c r="F13" s="132">
        <v>104</v>
      </c>
      <c r="G13" s="132">
        <v>86</v>
      </c>
      <c r="H13" s="132">
        <v>130</v>
      </c>
      <c r="I13" s="132">
        <v>104</v>
      </c>
      <c r="J13" s="132">
        <v>27</v>
      </c>
      <c r="K13" s="132">
        <v>33</v>
      </c>
      <c r="L13" s="132">
        <v>16</v>
      </c>
      <c r="M13" s="132">
        <v>26</v>
      </c>
      <c r="N13" s="132">
        <v>39</v>
      </c>
      <c r="O13" s="132">
        <v>31</v>
      </c>
      <c r="P13" s="132">
        <v>61</v>
      </c>
      <c r="Q13" s="265">
        <f>SUM(E13:P13)</f>
        <v>870</v>
      </c>
      <c r="R13" s="59">
        <f>E13/E$206</f>
        <v>0.004989342015881568</v>
      </c>
      <c r="S13" s="59">
        <f>F13/F$206</f>
        <v>0.004236425108965742</v>
      </c>
      <c r="T13" s="59">
        <f>G13/G$206</f>
        <v>0.00457373823326065</v>
      </c>
      <c r="U13" s="59">
        <f>H13/H$206</f>
        <v>0.007674597083653108</v>
      </c>
      <c r="V13" s="59">
        <f>I13/I$206</f>
        <v>0.006772156020056001</v>
      </c>
      <c r="W13" s="59">
        <f>J13/J$206</f>
        <v>0.001692047377326565</v>
      </c>
      <c r="X13" s="59">
        <f>K13/K$206</f>
        <v>0.0028482651475919213</v>
      </c>
      <c r="Y13" s="59">
        <f>L13/L$206</f>
        <v>0.0014394961763382816</v>
      </c>
      <c r="Z13" s="59">
        <f>M13/M$206</f>
        <v>0.0021221025138752855</v>
      </c>
      <c r="AA13" s="59">
        <f>N13/N$206</f>
        <v>0.002269156920928609</v>
      </c>
      <c r="AB13" s="59">
        <f>O13/O$206</f>
        <v>0.0015545080734128973</v>
      </c>
      <c r="AC13" s="18">
        <f>P13/P$206</f>
        <v>0.002391687904332484</v>
      </c>
      <c r="AD13" s="301">
        <f>Q13/Q$206</f>
        <v>0.0037518921180077886</v>
      </c>
      <c r="AE13" s="13">
        <v>10</v>
      </c>
      <c r="AF13" s="12">
        <v>12</v>
      </c>
      <c r="AG13" s="140">
        <v>14</v>
      </c>
      <c r="AH13" s="261">
        <f>AE13+AF13+AG13</f>
        <v>36</v>
      </c>
      <c r="AI13" s="13"/>
      <c r="AJ13" s="12"/>
      <c r="AK13" s="113"/>
      <c r="AL13" s="262">
        <f>AI13+AJ13+AK13</f>
        <v>0</v>
      </c>
      <c r="AM13" s="13">
        <f>AE13+AI13</f>
        <v>10</v>
      </c>
      <c r="AN13" s="12">
        <f>AF13+AJ13</f>
        <v>12</v>
      </c>
      <c r="AO13" s="140">
        <f>AG13+AK13</f>
        <v>14</v>
      </c>
      <c r="AP13" s="114">
        <f>AO13/11*12</f>
        <v>15.272727272727273</v>
      </c>
      <c r="AQ13" s="263">
        <f>AM13+AN13+AO13</f>
        <v>36</v>
      </c>
      <c r="AR13" s="263">
        <f>AM13+AN13+AP13</f>
        <v>37.27272727272727</v>
      </c>
      <c r="AS13" s="260">
        <f>AQ13/AQ$206</f>
        <v>0.004174397031539889</v>
      </c>
      <c r="AT13" s="14">
        <f>SUM(L13:N13)</f>
        <v>81</v>
      </c>
      <c r="AU13" s="82">
        <f>AQ13</f>
        <v>36</v>
      </c>
      <c r="AV13" s="151">
        <f>AU13/SUM(L13:N13)</f>
        <v>0.4444444444444444</v>
      </c>
      <c r="AW13" s="139"/>
      <c r="AX13" s="136">
        <f>P13-L13</f>
        <v>45</v>
      </c>
      <c r="AY13" s="134">
        <f>P13-M13</f>
        <v>35</v>
      </c>
      <c r="AZ13" s="134">
        <f>P13-N13</f>
        <v>22</v>
      </c>
      <c r="BA13" s="134">
        <f>P13-O13</f>
        <v>30</v>
      </c>
      <c r="BB13" s="134"/>
      <c r="BC13" s="46">
        <f>AX13/L13</f>
        <v>2.8125</v>
      </c>
      <c r="BD13" s="46">
        <f>AY13/M13</f>
        <v>1.3461538461538463</v>
      </c>
      <c r="BE13" s="143">
        <f>AZ13/N13</f>
        <v>0.5641025641025641</v>
      </c>
      <c r="BF13" s="46">
        <f>BA13/O13</f>
        <v>0.967741935483871</v>
      </c>
      <c r="BG13" s="151"/>
      <c r="BH13" s="46"/>
      <c r="BI13" s="14">
        <v>-4</v>
      </c>
      <c r="BJ13" s="48">
        <v>25</v>
      </c>
      <c r="BK13" s="48">
        <v>18</v>
      </c>
      <c r="BL13" s="48">
        <v>16</v>
      </c>
      <c r="BM13" s="48">
        <v>24</v>
      </c>
      <c r="BN13" s="48">
        <v>93</v>
      </c>
      <c r="BO13" s="48">
        <v>133</v>
      </c>
      <c r="BP13" s="264">
        <v>202</v>
      </c>
      <c r="BQ13" s="48">
        <v>87.5</v>
      </c>
      <c r="BR13" s="82">
        <v>87.5</v>
      </c>
      <c r="BS13" s="143">
        <f>E13/BI13</f>
        <v>-53.25</v>
      </c>
      <c r="BT13" s="143">
        <f>F13/BJ13</f>
        <v>4.16</v>
      </c>
      <c r="BU13" s="143">
        <f>G13/BK13</f>
        <v>4.777777777777778</v>
      </c>
      <c r="BV13" s="143">
        <f>H13/BL13</f>
        <v>8.125</v>
      </c>
      <c r="BW13" s="143">
        <f>I13/BM13</f>
        <v>4.333333333333333</v>
      </c>
      <c r="BX13" s="143">
        <f>J13/BN13</f>
        <v>0.2903225806451613</v>
      </c>
      <c r="BY13" s="143">
        <f>K13/BO13</f>
        <v>0.24812030075187969</v>
      </c>
      <c r="BZ13" s="143">
        <f>L13/BP13</f>
        <v>0.07920792079207921</v>
      </c>
      <c r="CA13" s="143">
        <f>M13/BQ13</f>
        <v>0.29714285714285715</v>
      </c>
      <c r="CB13" s="151">
        <f>N13/BR13</f>
        <v>0.44571428571428573</v>
      </c>
      <c r="CD13" s="10"/>
    </row>
    <row r="14" spans="1:82" ht="12" outlineLevel="1">
      <c r="A14" s="11"/>
      <c r="B14" s="141">
        <v>333</v>
      </c>
      <c r="C14" s="138" t="s">
        <v>217</v>
      </c>
      <c r="D14" s="58" t="s">
        <v>208</v>
      </c>
      <c r="E14" s="258">
        <v>14</v>
      </c>
      <c r="F14" s="132">
        <v>27</v>
      </c>
      <c r="G14" s="132">
        <v>44</v>
      </c>
      <c r="H14" s="132">
        <v>29</v>
      </c>
      <c r="I14" s="132">
        <v>18</v>
      </c>
      <c r="J14" s="132">
        <v>15</v>
      </c>
      <c r="K14" s="132">
        <v>15</v>
      </c>
      <c r="L14" s="132">
        <v>13</v>
      </c>
      <c r="M14" s="132">
        <v>16</v>
      </c>
      <c r="N14" s="132">
        <v>16</v>
      </c>
      <c r="O14" s="132">
        <v>21</v>
      </c>
      <c r="P14" s="132">
        <v>14</v>
      </c>
      <c r="Q14" s="265">
        <f>SUM(E14:P14)</f>
        <v>242</v>
      </c>
      <c r="R14" s="59">
        <f>E14/E$206</f>
        <v>0.0003279379728748448</v>
      </c>
      <c r="S14" s="59">
        <f>F14/F$206</f>
        <v>0.0010998411340584137</v>
      </c>
      <c r="T14" s="59">
        <f>G14/G$206</f>
        <v>0.002340052119342658</v>
      </c>
      <c r="U14" s="59">
        <f>H14/H$206</f>
        <v>0.0017120255032764627</v>
      </c>
      <c r="V14" s="59">
        <f>I14/I$206</f>
        <v>0.001172103926548154</v>
      </c>
      <c r="W14" s="59">
        <f>J14/J$206</f>
        <v>0.0009400263207369807</v>
      </c>
      <c r="X14" s="59">
        <f>K14/K$206</f>
        <v>0.001294665976178146</v>
      </c>
      <c r="Y14" s="59">
        <f>L14/L$206</f>
        <v>0.0011695906432748538</v>
      </c>
      <c r="Z14" s="59">
        <f>M14/M$206</f>
        <v>0.001305909239307868</v>
      </c>
      <c r="AA14" s="59">
        <f>N14/N$206</f>
        <v>0.0009309361726886601</v>
      </c>
      <c r="AB14" s="59">
        <f>O14/O$206</f>
        <v>0.0010530538561829305</v>
      </c>
      <c r="AC14" s="18">
        <f>P14/P$206</f>
        <v>0.0005489119780435209</v>
      </c>
      <c r="AD14" s="301">
        <f>Q14/Q$206</f>
        <v>0.0010436297615607872</v>
      </c>
      <c r="AE14" s="13">
        <v>10</v>
      </c>
      <c r="AF14" s="12">
        <v>6</v>
      </c>
      <c r="AG14" s="140">
        <v>4</v>
      </c>
      <c r="AH14" s="261">
        <f>AE14+AF14+AG14</f>
        <v>20</v>
      </c>
      <c r="AI14" s="13"/>
      <c r="AJ14" s="12"/>
      <c r="AK14" s="113"/>
      <c r="AL14" s="262">
        <f>AI14+AJ14+AK14</f>
        <v>0</v>
      </c>
      <c r="AM14" s="13">
        <f>AE14+AI14</f>
        <v>10</v>
      </c>
      <c r="AN14" s="12">
        <f>AF14+AJ14</f>
        <v>6</v>
      </c>
      <c r="AO14" s="140">
        <f>AG14+AK14</f>
        <v>4</v>
      </c>
      <c r="AP14" s="114">
        <f>AO14/11*12</f>
        <v>4.363636363636363</v>
      </c>
      <c r="AQ14" s="263">
        <f>AM14+AN14+AO14</f>
        <v>20</v>
      </c>
      <c r="AR14" s="263">
        <f>AM14+AN14+AP14</f>
        <v>20.363636363636363</v>
      </c>
      <c r="AS14" s="260">
        <f>AQ14/AQ$206</f>
        <v>0.002319109461966605</v>
      </c>
      <c r="AT14" s="14">
        <f>SUM(L14:N14)</f>
        <v>45</v>
      </c>
      <c r="AU14" s="82">
        <f>AQ14</f>
        <v>20</v>
      </c>
      <c r="AV14" s="151">
        <f>AU14/SUM(L14:N14)</f>
        <v>0.4444444444444444</v>
      </c>
      <c r="AW14" s="139"/>
      <c r="AX14" s="136">
        <f>P14-L14</f>
        <v>1</v>
      </c>
      <c r="AY14" s="134">
        <f>P14-M14</f>
        <v>-2</v>
      </c>
      <c r="AZ14" s="134">
        <f>P14-N14</f>
        <v>-2</v>
      </c>
      <c r="BA14" s="134">
        <f>P14-O14</f>
        <v>-7</v>
      </c>
      <c r="BB14" s="134"/>
      <c r="BC14" s="46">
        <f>AX14/L14</f>
        <v>0.07692307692307693</v>
      </c>
      <c r="BD14" s="46">
        <f>AY14/M14</f>
        <v>-0.125</v>
      </c>
      <c r="BE14" s="137">
        <f>AZ14/N14</f>
        <v>-0.125</v>
      </c>
      <c r="BF14" s="46">
        <f>BA14/O14</f>
        <v>-0.3333333333333333</v>
      </c>
      <c r="BG14" s="151"/>
      <c r="BH14" s="46"/>
      <c r="BI14" s="14">
        <v>17</v>
      </c>
      <c r="BJ14" s="48">
        <v>23</v>
      </c>
      <c r="BK14" s="48">
        <v>13</v>
      </c>
      <c r="BL14" s="48">
        <v>31</v>
      </c>
      <c r="BM14" s="48">
        <v>18</v>
      </c>
      <c r="BN14" s="48">
        <v>14</v>
      </c>
      <c r="BO14" s="48">
        <v>28</v>
      </c>
      <c r="BP14" s="264">
        <v>56</v>
      </c>
      <c r="BQ14" s="48">
        <v>17.5</v>
      </c>
      <c r="BR14" s="82">
        <v>17.5</v>
      </c>
      <c r="BS14" s="143">
        <f>E14/BI14</f>
        <v>0.8235294117647058</v>
      </c>
      <c r="BT14" s="143">
        <f>F14/BJ14</f>
        <v>1.173913043478261</v>
      </c>
      <c r="BU14" s="143">
        <f>G14/BK14</f>
        <v>3.3846153846153846</v>
      </c>
      <c r="BV14" s="143">
        <f>H14/BL14</f>
        <v>0.9354838709677419</v>
      </c>
      <c r="BW14" s="143">
        <f>I14/BM14</f>
        <v>1</v>
      </c>
      <c r="BX14" s="143">
        <f>J14/BN14</f>
        <v>1.0714285714285714</v>
      </c>
      <c r="BY14" s="143">
        <f>K14/BO14</f>
        <v>0.5357142857142857</v>
      </c>
      <c r="BZ14" s="143">
        <f>L14/BP14</f>
        <v>0.23214285714285715</v>
      </c>
      <c r="CA14" s="143">
        <f>M14/BQ14</f>
        <v>0.9142857142857143</v>
      </c>
      <c r="CB14" s="151">
        <f>N14/BR14</f>
        <v>0.9142857142857143</v>
      </c>
      <c r="CD14" s="10"/>
    </row>
    <row r="15" spans="1:82" ht="12" outlineLevel="1">
      <c r="A15" s="11"/>
      <c r="B15" s="131">
        <v>312</v>
      </c>
      <c r="C15" s="138" t="s">
        <v>217</v>
      </c>
      <c r="D15" s="58" t="s">
        <v>92</v>
      </c>
      <c r="E15" s="258">
        <v>6</v>
      </c>
      <c r="F15" s="132">
        <v>1</v>
      </c>
      <c r="G15" s="132">
        <v>9</v>
      </c>
      <c r="H15" s="132">
        <v>5</v>
      </c>
      <c r="I15" s="132">
        <v>12</v>
      </c>
      <c r="J15" s="132">
        <v>10</v>
      </c>
      <c r="K15" s="132">
        <v>7</v>
      </c>
      <c r="L15" s="132">
        <v>7</v>
      </c>
      <c r="M15" s="132">
        <v>4</v>
      </c>
      <c r="N15" s="132">
        <v>5</v>
      </c>
      <c r="O15" s="132">
        <v>10</v>
      </c>
      <c r="P15" s="132">
        <v>4</v>
      </c>
      <c r="Q15" s="265">
        <f>SUM(E15:P15)</f>
        <v>80</v>
      </c>
      <c r="R15" s="59">
        <f>E15/E$206</f>
        <v>0.00014054484551779064</v>
      </c>
      <c r="S15" s="59">
        <f>F15/F$206</f>
        <v>4.073485681697829E-05</v>
      </c>
      <c r="T15" s="59">
        <f>G15/G$206</f>
        <v>0.00047864702441099825</v>
      </c>
      <c r="U15" s="59">
        <f>H15/H$206</f>
        <v>0.00029517681090973494</v>
      </c>
      <c r="V15" s="59">
        <f>I15/I$206</f>
        <v>0.0007814026176987692</v>
      </c>
      <c r="W15" s="59">
        <f>J15/J$206</f>
        <v>0.0006266842138246538</v>
      </c>
      <c r="X15" s="59">
        <f>K15/K$206</f>
        <v>0.0006041774555498015</v>
      </c>
      <c r="Y15" s="59">
        <f>L15/L$206</f>
        <v>0.0006297795771479982</v>
      </c>
      <c r="Z15" s="59">
        <f>M15/M$206</f>
        <v>0.000326477309826967</v>
      </c>
      <c r="AA15" s="59">
        <f>N15/N$206</f>
        <v>0.00029091755396520625</v>
      </c>
      <c r="AB15" s="59">
        <f>O15/O$206</f>
        <v>0.0005014542172299669</v>
      </c>
      <c r="AC15" s="18">
        <f>P15/P$206</f>
        <v>0.00015683199372672026</v>
      </c>
      <c r="AD15" s="301">
        <f>Q15/Q$206</f>
        <v>0.0003450015740696817</v>
      </c>
      <c r="AE15" s="13">
        <v>1</v>
      </c>
      <c r="AF15" s="12"/>
      <c r="AG15" s="140">
        <v>6</v>
      </c>
      <c r="AH15" s="261">
        <f>AE15+AF15+AG15</f>
        <v>7</v>
      </c>
      <c r="AI15" s="13"/>
      <c r="AJ15" s="12"/>
      <c r="AK15" s="113"/>
      <c r="AL15" s="262">
        <f>AI15+AJ15+AK15</f>
        <v>0</v>
      </c>
      <c r="AM15" s="13">
        <f>AE15+AI15</f>
        <v>1</v>
      </c>
      <c r="AN15" s="12">
        <f>AF15+AJ15</f>
        <v>0</v>
      </c>
      <c r="AO15" s="140">
        <f>AG15+AK15</f>
        <v>6</v>
      </c>
      <c r="AP15" s="114">
        <f>AO15/11*12</f>
        <v>6.545454545454545</v>
      </c>
      <c r="AQ15" s="263">
        <f>AM15+AN15+AO15</f>
        <v>7</v>
      </c>
      <c r="AR15" s="263">
        <f>AM15+AN15+AP15</f>
        <v>7.545454545454545</v>
      </c>
      <c r="AS15" s="260">
        <f>AQ15/AQ$206</f>
        <v>0.0008116883116883117</v>
      </c>
      <c r="AT15" s="14">
        <f>SUM(L15:N15)</f>
        <v>16</v>
      </c>
      <c r="AU15" s="82">
        <f>AQ15</f>
        <v>7</v>
      </c>
      <c r="AV15" s="151">
        <f>AU15/SUM(L15:N15)</f>
        <v>0.4375</v>
      </c>
      <c r="AW15" s="139"/>
      <c r="AX15" s="136">
        <f>P15-L15</f>
        <v>-3</v>
      </c>
      <c r="AY15" s="134">
        <f>P15-M15</f>
        <v>0</v>
      </c>
      <c r="AZ15" s="134">
        <f>P15-N15</f>
        <v>-1</v>
      </c>
      <c r="BA15" s="134">
        <f>P15-O15</f>
        <v>-6</v>
      </c>
      <c r="BB15" s="134"/>
      <c r="BC15" s="46">
        <f>AX15/L15</f>
        <v>-0.42857142857142855</v>
      </c>
      <c r="BD15" s="46">
        <f>AY15/M15</f>
        <v>0</v>
      </c>
      <c r="BE15" s="143">
        <f>AZ15/N15</f>
        <v>-0.2</v>
      </c>
      <c r="BF15" s="46">
        <f>BA15/O15</f>
        <v>-0.6</v>
      </c>
      <c r="BG15" s="151"/>
      <c r="BH15" s="46"/>
      <c r="BI15" s="14">
        <v>-1</v>
      </c>
      <c r="BJ15" s="48">
        <v>27</v>
      </c>
      <c r="BK15" s="48">
        <v>32</v>
      </c>
      <c r="BL15" s="48">
        <v>17</v>
      </c>
      <c r="BM15" s="48">
        <v>28</v>
      </c>
      <c r="BN15" s="48">
        <v>23</v>
      </c>
      <c r="BO15" s="48">
        <v>19</v>
      </c>
      <c r="BP15" s="264">
        <v>27</v>
      </c>
      <c r="BQ15" s="48">
        <v>19</v>
      </c>
      <c r="BR15" s="82">
        <v>19</v>
      </c>
      <c r="BS15" s="143">
        <f>E15/BI15</f>
        <v>-6</v>
      </c>
      <c r="BT15" s="143">
        <f>F15/BJ15</f>
        <v>0.037037037037037035</v>
      </c>
      <c r="BU15" s="143">
        <f>G15/BK15</f>
        <v>0.28125</v>
      </c>
      <c r="BV15" s="143">
        <f>H15/BL15</f>
        <v>0.29411764705882354</v>
      </c>
      <c r="BW15" s="143">
        <f>I15/BM15</f>
        <v>0.42857142857142855</v>
      </c>
      <c r="BX15" s="143">
        <f>J15/BN15</f>
        <v>0.43478260869565216</v>
      </c>
      <c r="BY15" s="143">
        <f>K15/BO15</f>
        <v>0.3684210526315789</v>
      </c>
      <c r="BZ15" s="143">
        <f>L15/BP15</f>
        <v>0.25925925925925924</v>
      </c>
      <c r="CA15" s="143">
        <f>M15/BQ15</f>
        <v>0.21052631578947367</v>
      </c>
      <c r="CB15" s="151">
        <f>N15/BR15</f>
        <v>0.2631578947368421</v>
      </c>
      <c r="CD15" s="10"/>
    </row>
    <row r="16" spans="1:82" ht="12" outlineLevel="1">
      <c r="A16" s="11"/>
      <c r="B16" s="131">
        <v>315</v>
      </c>
      <c r="C16" s="138" t="s">
        <v>217</v>
      </c>
      <c r="D16" s="58" t="s">
        <v>345</v>
      </c>
      <c r="E16" s="258">
        <v>488</v>
      </c>
      <c r="F16" s="132">
        <v>494</v>
      </c>
      <c r="G16" s="132">
        <v>515</v>
      </c>
      <c r="H16" s="132">
        <v>354</v>
      </c>
      <c r="I16" s="132">
        <v>565</v>
      </c>
      <c r="J16" s="132">
        <v>643</v>
      </c>
      <c r="K16" s="132">
        <v>413</v>
      </c>
      <c r="L16" s="132">
        <v>526</v>
      </c>
      <c r="M16" s="132">
        <v>661</v>
      </c>
      <c r="N16" s="132">
        <v>1052</v>
      </c>
      <c r="O16" s="132">
        <v>1398</v>
      </c>
      <c r="P16" s="132">
        <v>2134</v>
      </c>
      <c r="Q16" s="265">
        <f>SUM(E16:P16)</f>
        <v>9243</v>
      </c>
      <c r="R16" s="59">
        <f>E16/E$206</f>
        <v>0.011430980768780305</v>
      </c>
      <c r="S16" s="59">
        <f>F16/F$206</f>
        <v>0.020123019267587274</v>
      </c>
      <c r="T16" s="59">
        <f>G16/G$206</f>
        <v>0.027389246396851565</v>
      </c>
      <c r="U16" s="59">
        <f>H16/H$206</f>
        <v>0.020898518212409234</v>
      </c>
      <c r="V16" s="59">
        <f>I16/I$206</f>
        <v>0.036791039916650385</v>
      </c>
      <c r="W16" s="59">
        <f>J16/J$206</f>
        <v>0.04029579494892524</v>
      </c>
      <c r="X16" s="59">
        <f>K16/K$206</f>
        <v>0.03564646987743829</v>
      </c>
      <c r="Y16" s="59">
        <f>L16/L$206</f>
        <v>0.047323436797121005</v>
      </c>
      <c r="Z16" s="59">
        <f>M16/M$206</f>
        <v>0.0539503754489063</v>
      </c>
      <c r="AA16" s="59">
        <f>N16/N$206</f>
        <v>0.0612090533542794</v>
      </c>
      <c r="AB16" s="59">
        <f>O16/O$206</f>
        <v>0.07010329956874937</v>
      </c>
      <c r="AC16" s="18">
        <f>P16/P$206</f>
        <v>0.08366986865320525</v>
      </c>
      <c r="AD16" s="301">
        <f>Q16/Q$206</f>
        <v>0.039860619364075846</v>
      </c>
      <c r="AE16" s="13">
        <v>178</v>
      </c>
      <c r="AF16" s="12">
        <v>268</v>
      </c>
      <c r="AG16" s="140">
        <v>503</v>
      </c>
      <c r="AH16" s="261">
        <f>AE16+AF16+AG16</f>
        <v>949</v>
      </c>
      <c r="AI16" s="13">
        <v>4</v>
      </c>
      <c r="AJ16" s="12">
        <v>12</v>
      </c>
      <c r="AK16" s="113">
        <v>8</v>
      </c>
      <c r="AL16" s="262">
        <f>AI16+AJ16+AK16</f>
        <v>24</v>
      </c>
      <c r="AM16" s="13">
        <f>AE16+AI16</f>
        <v>182</v>
      </c>
      <c r="AN16" s="12">
        <f>AF16+AJ16</f>
        <v>280</v>
      </c>
      <c r="AO16" s="140">
        <f>AG16+AK16</f>
        <v>511</v>
      </c>
      <c r="AP16" s="114">
        <f>AO16/11*12</f>
        <v>557.4545454545455</v>
      </c>
      <c r="AQ16" s="263">
        <f>AM16+AN16+AO16</f>
        <v>973</v>
      </c>
      <c r="AR16" s="263">
        <f>AM16+AN16+AP16</f>
        <v>1019.4545454545455</v>
      </c>
      <c r="AS16" s="260">
        <f>AQ16/AQ$206</f>
        <v>0.11282467532467533</v>
      </c>
      <c r="AT16" s="14">
        <f>SUM(L16:N16)</f>
        <v>2239</v>
      </c>
      <c r="AU16" s="82">
        <f>AQ16</f>
        <v>973</v>
      </c>
      <c r="AV16" s="151">
        <f>AU16/SUM(L16:N16)</f>
        <v>0.43456900401965165</v>
      </c>
      <c r="AW16" s="139"/>
      <c r="AX16" s="136">
        <f>P16-L16</f>
        <v>1608</v>
      </c>
      <c r="AY16" s="134">
        <f>P16-M16</f>
        <v>1473</v>
      </c>
      <c r="AZ16" s="134">
        <f>P16-N16</f>
        <v>1082</v>
      </c>
      <c r="BA16" s="134">
        <f>P16-O16</f>
        <v>736</v>
      </c>
      <c r="BB16" s="134"/>
      <c r="BC16" s="46">
        <f>AX16/L16</f>
        <v>3.0570342205323193</v>
      </c>
      <c r="BD16" s="46">
        <f>AY16/M16</f>
        <v>2.2284417549167927</v>
      </c>
      <c r="BE16" s="137">
        <f>AZ16/N16</f>
        <v>1.0285171102661597</v>
      </c>
      <c r="BF16" s="46">
        <f>BA16/O16</f>
        <v>0.5264663805436338</v>
      </c>
      <c r="BG16" s="151"/>
      <c r="BH16" s="46"/>
      <c r="BI16" s="14">
        <v>77</v>
      </c>
      <c r="BJ16" s="48">
        <v>235</v>
      </c>
      <c r="BK16" s="48">
        <v>262</v>
      </c>
      <c r="BL16" s="48">
        <v>290</v>
      </c>
      <c r="BM16" s="48">
        <v>325</v>
      </c>
      <c r="BN16" s="48">
        <v>295</v>
      </c>
      <c r="BO16" s="48">
        <v>516</v>
      </c>
      <c r="BP16" s="264">
        <v>921</v>
      </c>
      <c r="BQ16" s="48">
        <v>1117</v>
      </c>
      <c r="BR16" s="82">
        <v>1117</v>
      </c>
      <c r="BS16" s="143">
        <f>E16/BI16</f>
        <v>6.337662337662338</v>
      </c>
      <c r="BT16" s="143">
        <f>F16/BJ16</f>
        <v>2.1021276595744682</v>
      </c>
      <c r="BU16" s="143">
        <f>G16/BK16</f>
        <v>1.965648854961832</v>
      </c>
      <c r="BV16" s="143">
        <f>H16/BL16</f>
        <v>1.2206896551724138</v>
      </c>
      <c r="BW16" s="143">
        <f>I16/BM16</f>
        <v>1.7384615384615385</v>
      </c>
      <c r="BX16" s="143">
        <f>J16/BN16</f>
        <v>2.1796610169491526</v>
      </c>
      <c r="BY16" s="143">
        <f>K16/BO16</f>
        <v>0.8003875968992248</v>
      </c>
      <c r="BZ16" s="143">
        <f>L16/BP16</f>
        <v>0.5711183496199783</v>
      </c>
      <c r="CA16" s="143">
        <f>M16/BQ16</f>
        <v>0.5917636526410027</v>
      </c>
      <c r="CB16" s="151">
        <f>N16/BR16</f>
        <v>0.9418084153983886</v>
      </c>
      <c r="CD16" s="10"/>
    </row>
    <row r="17" spans="1:82" ht="12" outlineLevel="1">
      <c r="A17" s="11"/>
      <c r="B17" s="131">
        <v>208</v>
      </c>
      <c r="C17" s="138" t="s">
        <v>27</v>
      </c>
      <c r="D17" s="58" t="s">
        <v>65</v>
      </c>
      <c r="E17" s="258">
        <v>0</v>
      </c>
      <c r="F17" s="132">
        <v>2</v>
      </c>
      <c r="G17" s="132">
        <v>2</v>
      </c>
      <c r="H17" s="132">
        <v>2</v>
      </c>
      <c r="I17" s="132">
        <v>4</v>
      </c>
      <c r="J17" s="132">
        <v>2</v>
      </c>
      <c r="K17" s="132">
        <v>1</v>
      </c>
      <c r="L17" s="132">
        <v>1</v>
      </c>
      <c r="M17" s="132">
        <v>1</v>
      </c>
      <c r="N17" s="132">
        <v>3</v>
      </c>
      <c r="O17" s="132">
        <v>0</v>
      </c>
      <c r="P17" s="20">
        <v>0</v>
      </c>
      <c r="Q17" s="265">
        <f>SUM(E17:P17)</f>
        <v>18</v>
      </c>
      <c r="R17" s="59">
        <f>E17/E$206</f>
        <v>0</v>
      </c>
      <c r="S17" s="59">
        <f>F17/F$206</f>
        <v>8.146971363395658E-05</v>
      </c>
      <c r="T17" s="59">
        <f>G17/G$206</f>
        <v>0.00010636600542466628</v>
      </c>
      <c r="U17" s="59">
        <f>H17/H$206</f>
        <v>0.00011807072436389397</v>
      </c>
      <c r="V17" s="59">
        <f>I17/I$206</f>
        <v>0.0002604675392329231</v>
      </c>
      <c r="W17" s="59">
        <f>J17/J$206</f>
        <v>0.00012533684276493074</v>
      </c>
      <c r="X17" s="59">
        <f>K17/K$206</f>
        <v>8.631106507854307E-05</v>
      </c>
      <c r="Y17" s="59">
        <f>L17/L$206</f>
        <v>8.99685110211426E-05</v>
      </c>
      <c r="Z17" s="59">
        <f>M17/M$206</f>
        <v>8.161932745674175E-05</v>
      </c>
      <c r="AA17" s="59">
        <f>N17/N$206</f>
        <v>0.00017455053237912376</v>
      </c>
      <c r="AB17" s="59">
        <f>O17/O$206</f>
        <v>0</v>
      </c>
      <c r="AC17" s="18">
        <f>P17/P$206</f>
        <v>0</v>
      </c>
      <c r="AD17" s="301">
        <f>Q17/Q$206</f>
        <v>7.762535416567838E-05</v>
      </c>
      <c r="AE17" s="13"/>
      <c r="AF17" s="12">
        <v>2</v>
      </c>
      <c r="AG17" s="140"/>
      <c r="AH17" s="261">
        <f>AE17+AF17+AG17</f>
        <v>2</v>
      </c>
      <c r="AI17" s="13"/>
      <c r="AJ17" s="12"/>
      <c r="AK17" s="113"/>
      <c r="AL17" s="262">
        <f>AI17+AJ17+AK17</f>
        <v>0</v>
      </c>
      <c r="AM17" s="13">
        <f>AE17+AI17</f>
        <v>0</v>
      </c>
      <c r="AN17" s="12">
        <f>AF17+AJ17</f>
        <v>2</v>
      </c>
      <c r="AO17" s="140">
        <f>AG17+AK17</f>
        <v>0</v>
      </c>
      <c r="AP17" s="114">
        <f>AO17/11*12</f>
        <v>0</v>
      </c>
      <c r="AQ17" s="263">
        <f>AM17+AN17+AO17</f>
        <v>2</v>
      </c>
      <c r="AR17" s="263">
        <f>AM17+AN17+AP17</f>
        <v>2</v>
      </c>
      <c r="AS17" s="260">
        <f>AQ17/AQ$206</f>
        <v>0.00023191094619666049</v>
      </c>
      <c r="AT17" s="14">
        <f>SUM(L17:N17)</f>
        <v>5</v>
      </c>
      <c r="AU17" s="82">
        <f>AQ17</f>
        <v>2</v>
      </c>
      <c r="AV17" s="151">
        <f>AU17/SUM(L17:N17)</f>
        <v>0.4</v>
      </c>
      <c r="AW17" s="139"/>
      <c r="AX17" s="136">
        <f>P17-L17</f>
        <v>-1</v>
      </c>
      <c r="AY17" s="134">
        <f>P17-M17</f>
        <v>-1</v>
      </c>
      <c r="AZ17" s="134">
        <f>P17-N17</f>
        <v>-3</v>
      </c>
      <c r="BA17" s="134">
        <f>P17-O17</f>
        <v>0</v>
      </c>
      <c r="BB17" s="134"/>
      <c r="BC17" s="46">
        <f>AX17/L17</f>
        <v>-1</v>
      </c>
      <c r="BD17" s="46">
        <f>AY17/M17</f>
        <v>-1</v>
      </c>
      <c r="BE17" s="137">
        <f>AZ17/N17</f>
        <v>-1</v>
      </c>
      <c r="BF17" s="46"/>
      <c r="BG17" s="151"/>
      <c r="BH17" s="46"/>
      <c r="BI17" s="14">
        <v>70</v>
      </c>
      <c r="BJ17" s="48">
        <v>72</v>
      </c>
      <c r="BK17" s="48">
        <v>69</v>
      </c>
      <c r="BL17" s="48">
        <v>41</v>
      </c>
      <c r="BM17" s="48">
        <v>75</v>
      </c>
      <c r="BN17" s="48">
        <v>40</v>
      </c>
      <c r="BO17" s="48">
        <v>54</v>
      </c>
      <c r="BP17" s="264">
        <v>108</v>
      </c>
      <c r="BQ17" s="48">
        <v>76</v>
      </c>
      <c r="BR17" s="82">
        <v>76</v>
      </c>
      <c r="BS17" s="143">
        <f>E17/BI17</f>
        <v>0</v>
      </c>
      <c r="BT17" s="143">
        <f>F17/BJ17</f>
        <v>0.027777777777777776</v>
      </c>
      <c r="BU17" s="143">
        <f>G17/BK17</f>
        <v>0.028985507246376812</v>
      </c>
      <c r="BV17" s="143">
        <f>H17/BL17</f>
        <v>0.04878048780487805</v>
      </c>
      <c r="BW17" s="143">
        <f>I17/BM17</f>
        <v>0.05333333333333334</v>
      </c>
      <c r="BX17" s="143">
        <f>J17/BN17</f>
        <v>0.05</v>
      </c>
      <c r="BY17" s="143">
        <f>K17/BO17</f>
        <v>0.018518518518518517</v>
      </c>
      <c r="BZ17" s="143">
        <f>L17/BP17</f>
        <v>0.009259259259259259</v>
      </c>
      <c r="CA17" s="143">
        <f>M17/BQ17</f>
        <v>0.013157894736842105</v>
      </c>
      <c r="CB17" s="151">
        <f>N17/BR17</f>
        <v>0.039473684210526314</v>
      </c>
      <c r="CD17" s="10"/>
    </row>
    <row r="18" spans="1:82" ht="12" outlineLevel="1">
      <c r="A18" s="11"/>
      <c r="B18" s="131">
        <v>324</v>
      </c>
      <c r="C18" s="138" t="s">
        <v>217</v>
      </c>
      <c r="D18" s="58" t="s">
        <v>183</v>
      </c>
      <c r="E18" s="258">
        <v>0</v>
      </c>
      <c r="F18" s="132">
        <v>0</v>
      </c>
      <c r="G18" s="132">
        <v>10</v>
      </c>
      <c r="H18" s="132">
        <v>4</v>
      </c>
      <c r="I18" s="132">
        <v>8</v>
      </c>
      <c r="J18" s="132">
        <v>0</v>
      </c>
      <c r="K18" s="132">
        <v>10</v>
      </c>
      <c r="L18" s="132">
        <v>1</v>
      </c>
      <c r="M18" s="132">
        <v>1</v>
      </c>
      <c r="N18" s="132">
        <v>3</v>
      </c>
      <c r="O18" s="132">
        <v>2</v>
      </c>
      <c r="P18" s="132">
        <v>6</v>
      </c>
      <c r="Q18" s="265">
        <f>SUM(E18:P18)</f>
        <v>45</v>
      </c>
      <c r="R18" s="59">
        <f>E18/E$206</f>
        <v>0</v>
      </c>
      <c r="S18" s="59">
        <f>F18/F$206</f>
        <v>0</v>
      </c>
      <c r="T18" s="59">
        <f>G18/G$206</f>
        <v>0.0005318300271233314</v>
      </c>
      <c r="U18" s="59">
        <f>H18/H$206</f>
        <v>0.00023614144872778793</v>
      </c>
      <c r="V18" s="59">
        <f>I18/I$206</f>
        <v>0.0005209350784658462</v>
      </c>
      <c r="W18" s="59">
        <f>J18/J$206</f>
        <v>0</v>
      </c>
      <c r="X18" s="59">
        <f>K18/K$206</f>
        <v>0.0008631106507854307</v>
      </c>
      <c r="Y18" s="59">
        <f>L18/L$206</f>
        <v>8.99685110211426E-05</v>
      </c>
      <c r="Z18" s="59">
        <f>M18/M$206</f>
        <v>8.161932745674175E-05</v>
      </c>
      <c r="AA18" s="59">
        <f>N18/N$206</f>
        <v>0.00017455053237912376</v>
      </c>
      <c r="AB18" s="59">
        <f>O18/O$206</f>
        <v>0.00010029084344599338</v>
      </c>
      <c r="AC18" s="18">
        <f>P18/P$206</f>
        <v>0.00023524799059008037</v>
      </c>
      <c r="AD18" s="301">
        <f>Q18/Q$206</f>
        <v>0.00019406338541419596</v>
      </c>
      <c r="AE18" s="13"/>
      <c r="AF18" s="12"/>
      <c r="AG18" s="140">
        <v>2</v>
      </c>
      <c r="AH18" s="261">
        <f>AE18+AF18+AG18</f>
        <v>2</v>
      </c>
      <c r="AI18" s="13"/>
      <c r="AJ18" s="12"/>
      <c r="AK18" s="113"/>
      <c r="AL18" s="262">
        <f>AI18+AJ18+AK18</f>
        <v>0</v>
      </c>
      <c r="AM18" s="13">
        <f>AE18+AI18</f>
        <v>0</v>
      </c>
      <c r="AN18" s="12">
        <f>AF18+AJ18</f>
        <v>0</v>
      </c>
      <c r="AO18" s="140">
        <f>AG18+AK18</f>
        <v>2</v>
      </c>
      <c r="AP18" s="114">
        <f>AO18/11*12</f>
        <v>2.1818181818181817</v>
      </c>
      <c r="AQ18" s="263">
        <f>AM18+AN18+AO18</f>
        <v>2</v>
      </c>
      <c r="AR18" s="263">
        <f>AM18+AN18+AP18</f>
        <v>2.1818181818181817</v>
      </c>
      <c r="AS18" s="260">
        <f>AQ18/AQ$206</f>
        <v>0.00023191094619666049</v>
      </c>
      <c r="AT18" s="14">
        <f>SUM(L18:N18)</f>
        <v>5</v>
      </c>
      <c r="AU18" s="82">
        <f>AQ18</f>
        <v>2</v>
      </c>
      <c r="AV18" s="151">
        <f>AU18/SUM(L18:N18)</f>
        <v>0.4</v>
      </c>
      <c r="AW18" s="139"/>
      <c r="AX18" s="136">
        <f>P18-L18</f>
        <v>5</v>
      </c>
      <c r="AY18" s="134">
        <f>P18-M18</f>
        <v>5</v>
      </c>
      <c r="AZ18" s="134">
        <f>P18-N18</f>
        <v>3</v>
      </c>
      <c r="BA18" s="134">
        <f>P18-O18</f>
        <v>4</v>
      </c>
      <c r="BB18" s="134"/>
      <c r="BC18" s="46">
        <f>AX18/L18</f>
        <v>5</v>
      </c>
      <c r="BD18" s="46">
        <f>AY18/M18</f>
        <v>5</v>
      </c>
      <c r="BE18" s="137">
        <f>AZ18/N18</f>
        <v>1</v>
      </c>
      <c r="BF18" s="46">
        <f>BA18/O18</f>
        <v>2</v>
      </c>
      <c r="BG18" s="151"/>
      <c r="BH18" s="46"/>
      <c r="BI18" s="14">
        <v>40</v>
      </c>
      <c r="BJ18" s="48">
        <v>60</v>
      </c>
      <c r="BK18" s="48">
        <v>29</v>
      </c>
      <c r="BL18" s="48">
        <v>80</v>
      </c>
      <c r="BM18" s="48">
        <v>43</v>
      </c>
      <c r="BN18" s="48">
        <v>41</v>
      </c>
      <c r="BO18" s="48">
        <v>59</v>
      </c>
      <c r="BP18" s="264">
        <v>51</v>
      </c>
      <c r="BQ18" s="48">
        <v>84</v>
      </c>
      <c r="BR18" s="82">
        <v>84</v>
      </c>
      <c r="BS18" s="143">
        <f>E18/BI18</f>
        <v>0</v>
      </c>
      <c r="BT18" s="143">
        <f>F18/BJ18</f>
        <v>0</v>
      </c>
      <c r="BU18" s="143">
        <f>G18/BK18</f>
        <v>0.3448275862068966</v>
      </c>
      <c r="BV18" s="143">
        <f>H18/BL18</f>
        <v>0.05</v>
      </c>
      <c r="BW18" s="143">
        <f>I18/BM18</f>
        <v>0.18604651162790697</v>
      </c>
      <c r="BX18" s="143">
        <f>J18/BN18</f>
        <v>0</v>
      </c>
      <c r="BY18" s="143">
        <f>K18/BO18</f>
        <v>0.1694915254237288</v>
      </c>
      <c r="BZ18" s="143">
        <f>L18/BP18</f>
        <v>0.0196078431372549</v>
      </c>
      <c r="CA18" s="143">
        <f>M18/BQ18</f>
        <v>0.011904761904761904</v>
      </c>
      <c r="CB18" s="151">
        <f>N18/BR18</f>
        <v>0.03571428571428571</v>
      </c>
      <c r="CD18" s="10"/>
    </row>
    <row r="19" spans="1:82" ht="12" outlineLevel="1">
      <c r="A19" s="11"/>
      <c r="B19" s="131">
        <v>251</v>
      </c>
      <c r="C19" s="138" t="s">
        <v>27</v>
      </c>
      <c r="D19" s="58" t="s">
        <v>74</v>
      </c>
      <c r="E19" s="258">
        <v>861</v>
      </c>
      <c r="F19" s="132">
        <v>504</v>
      </c>
      <c r="G19" s="132">
        <v>326</v>
      </c>
      <c r="H19" s="132">
        <v>329</v>
      </c>
      <c r="I19" s="132">
        <v>287</v>
      </c>
      <c r="J19" s="132">
        <v>253</v>
      </c>
      <c r="K19" s="132">
        <v>365</v>
      </c>
      <c r="L19" s="132">
        <v>696</v>
      </c>
      <c r="M19" s="132">
        <v>879</v>
      </c>
      <c r="N19" s="132">
        <v>1659</v>
      </c>
      <c r="O19" s="132">
        <v>1411</v>
      </c>
      <c r="P19" s="132">
        <v>2785</v>
      </c>
      <c r="Q19" s="265">
        <f>SUM(E19:P19)</f>
        <v>10355</v>
      </c>
      <c r="R19" s="59">
        <f>E19/E$206</f>
        <v>0.020168185331802955</v>
      </c>
      <c r="S19" s="59">
        <f>F19/F$206</f>
        <v>0.020530367835757058</v>
      </c>
      <c r="T19" s="59">
        <f>G19/G$206</f>
        <v>0.017337658884220602</v>
      </c>
      <c r="U19" s="59">
        <f>H19/H$206</f>
        <v>0.01942263415786056</v>
      </c>
      <c r="V19" s="59">
        <f>I19/I$206</f>
        <v>0.018688545939962234</v>
      </c>
      <c r="W19" s="59">
        <f>J19/J$206</f>
        <v>0.01585511060976374</v>
      </c>
      <c r="X19" s="59">
        <f>K19/K$206</f>
        <v>0.03150353875366822</v>
      </c>
      <c r="Y19" s="59">
        <f>L19/L$206</f>
        <v>0.06261808367071525</v>
      </c>
      <c r="Z19" s="59">
        <f>M19/M$206</f>
        <v>0.07174338883447601</v>
      </c>
      <c r="AA19" s="59">
        <f>N19/N$206</f>
        <v>0.09652644440565544</v>
      </c>
      <c r="AB19" s="59">
        <f>O19/O$206</f>
        <v>0.07075519005114833</v>
      </c>
      <c r="AC19" s="18">
        <f>P19/P$206</f>
        <v>0.10919427563222897</v>
      </c>
      <c r="AD19" s="301">
        <f>Q19/Q$206</f>
        <v>0.04465614124364443</v>
      </c>
      <c r="AE19" s="13">
        <v>114</v>
      </c>
      <c r="AF19" s="12">
        <v>252</v>
      </c>
      <c r="AG19" s="140">
        <v>246</v>
      </c>
      <c r="AH19" s="261">
        <f>AE19+AF19+AG19</f>
        <v>612</v>
      </c>
      <c r="AI19" s="13">
        <v>93</v>
      </c>
      <c r="AJ19" s="12">
        <v>252</v>
      </c>
      <c r="AK19" s="113">
        <v>336</v>
      </c>
      <c r="AL19" s="262">
        <f>AI19+AJ19+AK19</f>
        <v>681</v>
      </c>
      <c r="AM19" s="13">
        <f>AE19+AI19</f>
        <v>207</v>
      </c>
      <c r="AN19" s="12">
        <f>AF19+AJ19</f>
        <v>504</v>
      </c>
      <c r="AO19" s="140">
        <f>AG19+AK19</f>
        <v>582</v>
      </c>
      <c r="AP19" s="114">
        <f>AO19/11*12</f>
        <v>634.9090909090909</v>
      </c>
      <c r="AQ19" s="263">
        <f>AM19+AN19+AO19</f>
        <v>1293</v>
      </c>
      <c r="AR19" s="263">
        <f>AM19+AN19+AP19</f>
        <v>1345.909090909091</v>
      </c>
      <c r="AS19" s="260">
        <f>AR19/AR$206</f>
        <v>0.15048178565620418</v>
      </c>
      <c r="AT19" s="14">
        <f>SUM(L19:N19)</f>
        <v>3234</v>
      </c>
      <c r="AU19" s="82">
        <f>AQ19</f>
        <v>1293</v>
      </c>
      <c r="AV19" s="151">
        <f>AU19/SUM(L19:N19)</f>
        <v>0.39981447124304265</v>
      </c>
      <c r="AW19" s="139"/>
      <c r="AX19" s="136">
        <f>P19-L19</f>
        <v>2089</v>
      </c>
      <c r="AY19" s="134">
        <f>P19-M19</f>
        <v>1906</v>
      </c>
      <c r="AZ19" s="134">
        <f>P19-N19</f>
        <v>1126</v>
      </c>
      <c r="BA19" s="134">
        <f>P19-O19</f>
        <v>1374</v>
      </c>
      <c r="BB19" s="134"/>
      <c r="BC19" s="46">
        <f>AX19/L19</f>
        <v>3.0014367816091956</v>
      </c>
      <c r="BD19" s="46">
        <f>AY19/M19</f>
        <v>2.168373151308305</v>
      </c>
      <c r="BE19" s="143">
        <f>AZ19/N19</f>
        <v>0.6787221217600965</v>
      </c>
      <c r="BF19" s="46">
        <f>BA19/O19</f>
        <v>0.9737774627923459</v>
      </c>
      <c r="BG19" s="151"/>
      <c r="BH19" s="46"/>
      <c r="BI19" s="14">
        <v>81</v>
      </c>
      <c r="BJ19" s="48">
        <v>223</v>
      </c>
      <c r="BK19" s="48">
        <v>200</v>
      </c>
      <c r="BL19" s="48">
        <v>388</v>
      </c>
      <c r="BM19" s="48">
        <v>797</v>
      </c>
      <c r="BN19" s="48">
        <v>500</v>
      </c>
      <c r="BO19" s="48">
        <v>608</v>
      </c>
      <c r="BP19" s="264">
        <v>577</v>
      </c>
      <c r="BQ19" s="48">
        <v>478</v>
      </c>
      <c r="BR19" s="82">
        <v>478</v>
      </c>
      <c r="BS19" s="143">
        <f>E19/BI19</f>
        <v>10.62962962962963</v>
      </c>
      <c r="BT19" s="143">
        <f>F19/BJ19</f>
        <v>2.2600896860986546</v>
      </c>
      <c r="BU19" s="143">
        <f>G19/BK19</f>
        <v>1.63</v>
      </c>
      <c r="BV19" s="143">
        <f>H19/BL19</f>
        <v>0.8479381443298969</v>
      </c>
      <c r="BW19" s="143">
        <f>I19/BM19</f>
        <v>0.3601003764115433</v>
      </c>
      <c r="BX19" s="143">
        <f>J19/BN19</f>
        <v>0.506</v>
      </c>
      <c r="BY19" s="143">
        <f>K19/BO19</f>
        <v>0.600328947368421</v>
      </c>
      <c r="BZ19" s="143">
        <f>L19/BP19</f>
        <v>1.2062391681109186</v>
      </c>
      <c r="CA19" s="143">
        <f>M19/BQ19</f>
        <v>1.8389121338912133</v>
      </c>
      <c r="CB19" s="151">
        <f>N19/BR19</f>
        <v>3.4707112970711296</v>
      </c>
      <c r="CD19" s="10"/>
    </row>
    <row r="20" spans="1:82" ht="12" outlineLevel="1">
      <c r="A20" s="11"/>
      <c r="B20" s="141">
        <v>329</v>
      </c>
      <c r="C20" s="138" t="s">
        <v>217</v>
      </c>
      <c r="D20" s="58" t="s">
        <v>198</v>
      </c>
      <c r="E20" s="258">
        <v>252</v>
      </c>
      <c r="F20" s="132">
        <v>179</v>
      </c>
      <c r="G20" s="132">
        <v>125</v>
      </c>
      <c r="H20" s="132">
        <v>128</v>
      </c>
      <c r="I20" s="132">
        <v>139</v>
      </c>
      <c r="J20" s="132">
        <v>113</v>
      </c>
      <c r="K20" s="132">
        <v>124</v>
      </c>
      <c r="L20" s="132">
        <v>168</v>
      </c>
      <c r="M20" s="132">
        <v>163</v>
      </c>
      <c r="N20" s="132">
        <v>216</v>
      </c>
      <c r="O20" s="132">
        <v>294</v>
      </c>
      <c r="P20" s="132">
        <v>75</v>
      </c>
      <c r="Q20" s="265">
        <f>SUM(E20:P20)</f>
        <v>1976</v>
      </c>
      <c r="R20" s="59">
        <f>E20/E$206</f>
        <v>0.0059028835117472065</v>
      </c>
      <c r="S20" s="59">
        <f>F20/F$206</f>
        <v>0.007291539370239113</v>
      </c>
      <c r="T20" s="59">
        <f>G20/G$206</f>
        <v>0.006647875339041642</v>
      </c>
      <c r="U20" s="59">
        <f>H20/H$206</f>
        <v>0.007556526359289214</v>
      </c>
      <c r="V20" s="59">
        <f>I20/I$206</f>
        <v>0.009051246988344077</v>
      </c>
      <c r="W20" s="59">
        <f>J20/J$206</f>
        <v>0.007081531616218588</v>
      </c>
      <c r="X20" s="59">
        <f>K20/K$206</f>
        <v>0.01070257206973934</v>
      </c>
      <c r="Y20" s="59">
        <f>L20/L$206</f>
        <v>0.015114709851551956</v>
      </c>
      <c r="Z20" s="59">
        <f>M20/M$206</f>
        <v>0.013303950375448906</v>
      </c>
      <c r="AA20" s="59">
        <f>N20/N$206</f>
        <v>0.01256763833129691</v>
      </c>
      <c r="AB20" s="59">
        <f>O20/O$206</f>
        <v>0.014742753986561026</v>
      </c>
      <c r="AC20" s="18">
        <f>P20/P$206</f>
        <v>0.0029405998823760046</v>
      </c>
      <c r="AD20" s="301">
        <f>Q20/Q$206</f>
        <v>0.008521538879521139</v>
      </c>
      <c r="AE20" s="13">
        <v>25</v>
      </c>
      <c r="AF20" s="12">
        <v>37</v>
      </c>
      <c r="AG20" s="140">
        <v>73</v>
      </c>
      <c r="AH20" s="261">
        <f>AE20+AF20+AG20</f>
        <v>135</v>
      </c>
      <c r="AI20" s="13">
        <v>20</v>
      </c>
      <c r="AJ20" s="12">
        <v>31</v>
      </c>
      <c r="AK20" s="113">
        <v>27</v>
      </c>
      <c r="AL20" s="262">
        <f>AI20+AJ20+AK20</f>
        <v>78</v>
      </c>
      <c r="AM20" s="13">
        <f>AE20+AI20</f>
        <v>45</v>
      </c>
      <c r="AN20" s="12">
        <f>AF20+AJ20</f>
        <v>68</v>
      </c>
      <c r="AO20" s="140">
        <f>AG20+AK20</f>
        <v>100</v>
      </c>
      <c r="AP20" s="114">
        <f>AO20/11*12</f>
        <v>109.0909090909091</v>
      </c>
      <c r="AQ20" s="263">
        <f>AM20+AN20+AO20</f>
        <v>213</v>
      </c>
      <c r="AR20" s="263">
        <f>AM20+AN20+AP20</f>
        <v>222.0909090909091</v>
      </c>
      <c r="AS20" s="260">
        <f>AQ20/AQ$206</f>
        <v>0.02469851576994434</v>
      </c>
      <c r="AT20" s="14">
        <f>SUM(L20:N20)</f>
        <v>547</v>
      </c>
      <c r="AU20" s="82">
        <f>AQ20</f>
        <v>213</v>
      </c>
      <c r="AV20" s="151">
        <f>AU20/SUM(L20:N20)</f>
        <v>0.38939670932358317</v>
      </c>
      <c r="AW20" s="139"/>
      <c r="AX20" s="136">
        <f>P20-L20</f>
        <v>-93</v>
      </c>
      <c r="AY20" s="134">
        <f>P20-M20</f>
        <v>-88</v>
      </c>
      <c r="AZ20" s="134">
        <f>P20-N20</f>
        <v>-141</v>
      </c>
      <c r="BA20" s="134">
        <f>P20-O20</f>
        <v>-219</v>
      </c>
      <c r="BB20" s="134"/>
      <c r="BC20" s="46">
        <f>AX20/L20</f>
        <v>-0.5535714285714286</v>
      </c>
      <c r="BD20" s="46">
        <f>AY20/M20</f>
        <v>-0.5398773006134969</v>
      </c>
      <c r="BE20" s="143">
        <f>AZ20/N20</f>
        <v>-0.6527777777777778</v>
      </c>
      <c r="BF20" s="46">
        <f>BA20/O20</f>
        <v>-0.7448979591836735</v>
      </c>
      <c r="BG20" s="151"/>
      <c r="BH20" s="46"/>
      <c r="BI20" s="14">
        <v>64</v>
      </c>
      <c r="BJ20" s="48">
        <v>330</v>
      </c>
      <c r="BK20" s="48">
        <v>226</v>
      </c>
      <c r="BL20" s="48">
        <v>155</v>
      </c>
      <c r="BM20" s="48">
        <v>191</v>
      </c>
      <c r="BN20" s="48">
        <v>158</v>
      </c>
      <c r="BO20" s="48">
        <v>149</v>
      </c>
      <c r="BP20" s="264">
        <v>253</v>
      </c>
      <c r="BQ20" s="48">
        <v>153.5</v>
      </c>
      <c r="BR20" s="82">
        <v>153.5</v>
      </c>
      <c r="BS20" s="143">
        <f>E20/BI20</f>
        <v>3.9375</v>
      </c>
      <c r="BT20" s="143">
        <f>F20/BJ20</f>
        <v>0.5424242424242425</v>
      </c>
      <c r="BU20" s="143">
        <f>G20/BK20</f>
        <v>0.5530973451327433</v>
      </c>
      <c r="BV20" s="143">
        <f>H20/BL20</f>
        <v>0.8258064516129032</v>
      </c>
      <c r="BW20" s="143">
        <f>I20/BM20</f>
        <v>0.7277486910994765</v>
      </c>
      <c r="BX20" s="143">
        <f>J20/BN20</f>
        <v>0.7151898734177216</v>
      </c>
      <c r="BY20" s="143">
        <f>K20/BO20</f>
        <v>0.8322147651006712</v>
      </c>
      <c r="BZ20" s="143">
        <f>L20/BP20</f>
        <v>0.6640316205533597</v>
      </c>
      <c r="CA20" s="143">
        <f>M20/BQ20</f>
        <v>1.0618892508143323</v>
      </c>
      <c r="CB20" s="151">
        <f>N20/BR20</f>
        <v>1.4071661237785016</v>
      </c>
      <c r="CD20" s="10"/>
    </row>
    <row r="21" spans="1:82" ht="12" outlineLevel="1">
      <c r="A21" s="11"/>
      <c r="B21" s="10"/>
      <c r="C21" s="144"/>
      <c r="D21" s="58" t="s">
        <v>375</v>
      </c>
      <c r="E21" s="146">
        <v>37</v>
      </c>
      <c r="F21" s="132">
        <v>20</v>
      </c>
      <c r="G21" s="132">
        <v>26</v>
      </c>
      <c r="H21" s="132">
        <v>40</v>
      </c>
      <c r="I21" s="132">
        <v>156</v>
      </c>
      <c r="J21" s="132">
        <v>198</v>
      </c>
      <c r="K21" s="132">
        <v>132</v>
      </c>
      <c r="L21" s="132">
        <v>133</v>
      </c>
      <c r="M21" s="132">
        <v>126</v>
      </c>
      <c r="N21" s="132">
        <f>199+1</f>
        <v>200</v>
      </c>
      <c r="O21" s="132">
        <f>254+1</f>
        <v>255</v>
      </c>
      <c r="P21" s="20"/>
      <c r="Q21" s="265">
        <f>SUM(E21:P21)</f>
        <v>1323</v>
      </c>
      <c r="R21" s="59">
        <f>E21/E$206</f>
        <v>0.0008666932140263756</v>
      </c>
      <c r="S21" s="59">
        <f>F21/F$206</f>
        <v>0.0008146971363395658</v>
      </c>
      <c r="T21" s="59">
        <f>G21/G$206</f>
        <v>0.0013827580705206616</v>
      </c>
      <c r="U21" s="59">
        <f>H21/H$206</f>
        <v>0.0023614144872778796</v>
      </c>
      <c r="V21" s="59">
        <f>I21/I$206</f>
        <v>0.010158234030084002</v>
      </c>
      <c r="W21" s="59">
        <f>J21/J$206</f>
        <v>0.012408347433728144</v>
      </c>
      <c r="X21" s="59">
        <f>K21/K$206</f>
        <v>0.011393060590367685</v>
      </c>
      <c r="Y21" s="59">
        <f>L21/L$206</f>
        <v>0.011965811965811967</v>
      </c>
      <c r="Z21" s="59">
        <f>M21/M$206</f>
        <v>0.01028403525954946</v>
      </c>
      <c r="AA21" s="59">
        <f>N21/N$206</f>
        <v>0.01163670215860825</v>
      </c>
      <c r="AB21" s="59">
        <f>O21/O$206</f>
        <v>0.012787082539364156</v>
      </c>
      <c r="AC21" s="18">
        <f>P21/P$206</f>
        <v>0</v>
      </c>
      <c r="AD21" s="301">
        <f>Q21/Q$206</f>
        <v>0.005705463531177361</v>
      </c>
      <c r="AE21" s="13">
        <v>35</v>
      </c>
      <c r="AF21" s="12">
        <v>46</v>
      </c>
      <c r="AG21" s="140">
        <v>46</v>
      </c>
      <c r="AH21" s="261">
        <f>AE21+AF21+AG21</f>
        <v>127</v>
      </c>
      <c r="AI21" s="13">
        <v>8</v>
      </c>
      <c r="AJ21" s="12">
        <v>10</v>
      </c>
      <c r="AK21" s="113">
        <v>17</v>
      </c>
      <c r="AL21" s="262">
        <f>AI21+AJ21+AK21</f>
        <v>35</v>
      </c>
      <c r="AM21" s="13">
        <f>AE21+AI21</f>
        <v>43</v>
      </c>
      <c r="AN21" s="12">
        <f>AF21+AJ21</f>
        <v>56</v>
      </c>
      <c r="AO21" s="140">
        <f>AG21+AK21</f>
        <v>63</v>
      </c>
      <c r="AP21" s="114">
        <f>AO21/11*12</f>
        <v>68.72727272727273</v>
      </c>
      <c r="AQ21" s="263">
        <f>AM21+AN21+AO21</f>
        <v>162</v>
      </c>
      <c r="AR21" s="263">
        <f>AM21+AN21+AP21</f>
        <v>167.72727272727275</v>
      </c>
      <c r="AS21" s="260">
        <f>AQ21/AQ$206</f>
        <v>0.0187847866419295</v>
      </c>
      <c r="AT21" s="14">
        <f>SUM(L21:N21)</f>
        <v>459</v>
      </c>
      <c r="AU21" s="82">
        <f>AQ21</f>
        <v>162</v>
      </c>
      <c r="AV21" s="151">
        <f>AU21/SUM(L21:N21)</f>
        <v>0.35294117647058826</v>
      </c>
      <c r="AW21" s="139"/>
      <c r="AX21" s="136">
        <f>P21-L21</f>
        <v>-133</v>
      </c>
      <c r="AY21" s="134">
        <f>P21-M21</f>
        <v>-126</v>
      </c>
      <c r="AZ21" s="134">
        <f>P21-N21</f>
        <v>-200</v>
      </c>
      <c r="BA21" s="134">
        <f>P21-O21</f>
        <v>-255</v>
      </c>
      <c r="BB21" s="134"/>
      <c r="BC21" s="46">
        <f>AX21/L21</f>
        <v>-1</v>
      </c>
      <c r="BD21" s="46">
        <f>AY21/M21</f>
        <v>-1</v>
      </c>
      <c r="BE21" s="137">
        <f>AZ21/N21</f>
        <v>-1</v>
      </c>
      <c r="BF21" s="46">
        <f>BA21/O21</f>
        <v>-1</v>
      </c>
      <c r="BG21" s="151"/>
      <c r="BH21" s="46"/>
      <c r="BI21" s="146"/>
      <c r="BJ21" s="22"/>
      <c r="BK21" s="12"/>
      <c r="BL21" s="155"/>
      <c r="BM21" s="155"/>
      <c r="BN21" s="155"/>
      <c r="BO21" s="155"/>
      <c r="BP21" s="155"/>
      <c r="BQ21" s="155"/>
      <c r="BR21" s="248"/>
      <c r="BS21" s="143"/>
      <c r="BT21" s="143"/>
      <c r="BU21" s="143"/>
      <c r="BV21" s="143"/>
      <c r="BW21" s="143"/>
      <c r="BX21" s="143"/>
      <c r="BY21" s="143"/>
      <c r="BZ21" s="143"/>
      <c r="CA21" s="143"/>
      <c r="CB21" s="151"/>
      <c r="CD21" s="10"/>
    </row>
    <row r="22" spans="1:82" ht="12" outlineLevel="1">
      <c r="A22" s="11"/>
      <c r="B22" s="141">
        <v>327</v>
      </c>
      <c r="C22" s="138" t="s">
        <v>217</v>
      </c>
      <c r="D22" s="58" t="s">
        <v>101</v>
      </c>
      <c r="E22" s="266">
        <v>866</v>
      </c>
      <c r="F22" s="132">
        <v>617</v>
      </c>
      <c r="G22" s="132">
        <v>487</v>
      </c>
      <c r="H22" s="132">
        <v>450</v>
      </c>
      <c r="I22" s="132">
        <v>427</v>
      </c>
      <c r="J22" s="132">
        <v>565</v>
      </c>
      <c r="K22" s="132">
        <v>370</v>
      </c>
      <c r="L22" s="132">
        <v>321</v>
      </c>
      <c r="M22" s="132">
        <v>273</v>
      </c>
      <c r="N22" s="132">
        <v>308</v>
      </c>
      <c r="O22" s="132">
        <v>337</v>
      </c>
      <c r="P22" s="132">
        <v>460</v>
      </c>
      <c r="Q22" s="265">
        <f>SUM(E22:P22)</f>
        <v>5481</v>
      </c>
      <c r="R22" s="59">
        <f>E22/E$206</f>
        <v>0.020285306036401114</v>
      </c>
      <c r="S22" s="59">
        <f>F22/F$206</f>
        <v>0.025133406656075604</v>
      </c>
      <c r="T22" s="59">
        <f>G22/G$206</f>
        <v>0.025900122320906237</v>
      </c>
      <c r="U22" s="59">
        <f>H22/H$206</f>
        <v>0.026565912981876143</v>
      </c>
      <c r="V22" s="59">
        <f>I22/I$206</f>
        <v>0.02780490981311454</v>
      </c>
      <c r="W22" s="59">
        <f>J22/J$206</f>
        <v>0.03540765808109294</v>
      </c>
      <c r="X22" s="59">
        <f>K22/K$206</f>
        <v>0.031935094079060936</v>
      </c>
      <c r="Y22" s="59">
        <f>L22/L$206</f>
        <v>0.028879892037786774</v>
      </c>
      <c r="Z22" s="59">
        <f>M22/M$206</f>
        <v>0.0222820763956905</v>
      </c>
      <c r="AA22" s="59">
        <f>N22/N$206</f>
        <v>0.017920521324256707</v>
      </c>
      <c r="AB22" s="59">
        <f>O22/O$206</f>
        <v>0.016899007120649883</v>
      </c>
      <c r="AC22" s="18">
        <f>P22/P$206</f>
        <v>0.01803567927857283</v>
      </c>
      <c r="AD22" s="301">
        <f>Q22/Q$206</f>
        <v>0.023636920343449067</v>
      </c>
      <c r="AE22" s="13">
        <v>109</v>
      </c>
      <c r="AF22" s="12">
        <v>98</v>
      </c>
      <c r="AG22" s="140">
        <v>104</v>
      </c>
      <c r="AH22" s="261">
        <f>AE22+AF22+AG22</f>
        <v>311</v>
      </c>
      <c r="AI22" s="13"/>
      <c r="AJ22" s="12"/>
      <c r="AK22" s="113"/>
      <c r="AL22" s="262">
        <f>AI22+AJ22+AK22</f>
        <v>0</v>
      </c>
      <c r="AM22" s="13">
        <f>AE22+AI22</f>
        <v>109</v>
      </c>
      <c r="AN22" s="12">
        <f>AF22+AJ22</f>
        <v>98</v>
      </c>
      <c r="AO22" s="140">
        <f>AG22+AK22</f>
        <v>104</v>
      </c>
      <c r="AP22" s="114">
        <f>AO22/11*12</f>
        <v>113.45454545454547</v>
      </c>
      <c r="AQ22" s="263">
        <f>AM22+AN22+AO22</f>
        <v>311</v>
      </c>
      <c r="AR22" s="263">
        <f>AM22+AN22+AP22</f>
        <v>320.4545454545455</v>
      </c>
      <c r="AS22" s="260">
        <f>AQ22/AQ$206</f>
        <v>0.0360621521335807</v>
      </c>
      <c r="AT22" s="14">
        <f>SUM(L22:N22)</f>
        <v>902</v>
      </c>
      <c r="AU22" s="82">
        <f>AQ22</f>
        <v>311</v>
      </c>
      <c r="AV22" s="151">
        <f>AU22/SUM(L22:N22)</f>
        <v>0.34478935698447893</v>
      </c>
      <c r="AW22" s="139"/>
      <c r="AX22" s="136">
        <f>P22-L22</f>
        <v>139</v>
      </c>
      <c r="AY22" s="134">
        <f>P22-M22</f>
        <v>187</v>
      </c>
      <c r="AZ22" s="134">
        <f>P22-N22</f>
        <v>152</v>
      </c>
      <c r="BA22" s="134">
        <f>P22-O22</f>
        <v>123</v>
      </c>
      <c r="BB22" s="134"/>
      <c r="BC22" s="46">
        <f>AX22/L22</f>
        <v>0.43302180685358255</v>
      </c>
      <c r="BD22" s="46">
        <f>AY22/M22</f>
        <v>0.684981684981685</v>
      </c>
      <c r="BE22" s="137">
        <f>AZ22/N22</f>
        <v>0.4935064935064935</v>
      </c>
      <c r="BF22" s="46">
        <f>BA22/O22</f>
        <v>0.3649851632047478</v>
      </c>
      <c r="BG22" s="151"/>
      <c r="BH22" s="46"/>
      <c r="BI22" s="14">
        <v>514</v>
      </c>
      <c r="BJ22" s="48">
        <v>937</v>
      </c>
      <c r="BK22" s="48">
        <v>1115</v>
      </c>
      <c r="BL22" s="48">
        <v>732</v>
      </c>
      <c r="BM22" s="48">
        <v>639</v>
      </c>
      <c r="BN22" s="48">
        <v>737</v>
      </c>
      <c r="BO22" s="48">
        <v>913</v>
      </c>
      <c r="BP22" s="264">
        <v>2584</v>
      </c>
      <c r="BQ22" s="48">
        <v>659.5</v>
      </c>
      <c r="BR22" s="82">
        <v>659.5</v>
      </c>
      <c r="BS22" s="143">
        <f>E22/BI22</f>
        <v>1.6848249027237354</v>
      </c>
      <c r="BT22" s="143">
        <f>F22/BJ22</f>
        <v>0.6584845250800427</v>
      </c>
      <c r="BU22" s="143">
        <f>G22/BK22</f>
        <v>0.4367713004484305</v>
      </c>
      <c r="BV22" s="143">
        <f>H22/BL22</f>
        <v>0.6147540983606558</v>
      </c>
      <c r="BW22" s="143">
        <f>I22/BM22</f>
        <v>0.6682316118935837</v>
      </c>
      <c r="BX22" s="143">
        <f>J22/BN22</f>
        <v>0.7666214382632293</v>
      </c>
      <c r="BY22" s="143">
        <f>K22/BO22</f>
        <v>0.40525739320920046</v>
      </c>
      <c r="BZ22" s="143">
        <f>L22/BP22</f>
        <v>0.12422600619195047</v>
      </c>
      <c r="CA22" s="143">
        <f>M22/BQ22</f>
        <v>0.4139499620924943</v>
      </c>
      <c r="CB22" s="151">
        <f>N22/BR22</f>
        <v>0.4670204700530705</v>
      </c>
      <c r="CD22" s="10"/>
    </row>
    <row r="23" spans="1:82" ht="12" outlineLevel="1">
      <c r="A23" s="11"/>
      <c r="B23" s="131">
        <v>303</v>
      </c>
      <c r="C23" s="138" t="s">
        <v>217</v>
      </c>
      <c r="D23" s="58" t="s">
        <v>86</v>
      </c>
      <c r="E23" s="258">
        <v>305</v>
      </c>
      <c r="F23" s="132">
        <v>255</v>
      </c>
      <c r="G23" s="132">
        <v>239</v>
      </c>
      <c r="H23" s="132">
        <v>228</v>
      </c>
      <c r="I23" s="132">
        <v>199</v>
      </c>
      <c r="J23" s="132">
        <v>129</v>
      </c>
      <c r="K23" s="132">
        <v>88</v>
      </c>
      <c r="L23" s="132">
        <v>80</v>
      </c>
      <c r="M23" s="132">
        <v>106</v>
      </c>
      <c r="N23" s="132">
        <v>120</v>
      </c>
      <c r="O23" s="132">
        <v>132</v>
      </c>
      <c r="P23" s="20">
        <v>176</v>
      </c>
      <c r="Q23" s="265">
        <f>SUM(E23:P23)</f>
        <v>2057</v>
      </c>
      <c r="R23" s="59">
        <f>E23/E$206</f>
        <v>0.007144362980487691</v>
      </c>
      <c r="S23" s="59">
        <f>F23/F$206</f>
        <v>0.010387388488329463</v>
      </c>
      <c r="T23" s="59">
        <f>G23/G$206</f>
        <v>0.01271073764824762</v>
      </c>
      <c r="U23" s="59">
        <f>H23/H$206</f>
        <v>0.013460062577483913</v>
      </c>
      <c r="V23" s="59">
        <f>I23/I$206</f>
        <v>0.012958260076837924</v>
      </c>
      <c r="W23" s="59">
        <f>J23/J$206</f>
        <v>0.008084226358338033</v>
      </c>
      <c r="X23" s="59">
        <f>K23/K$206</f>
        <v>0.00759537372691179</v>
      </c>
      <c r="Y23" s="59">
        <f>L23/L$206</f>
        <v>0.007197480881691408</v>
      </c>
      <c r="Z23" s="59">
        <f>M23/M$206</f>
        <v>0.008651648710414626</v>
      </c>
      <c r="AA23" s="59">
        <f>N23/N$206</f>
        <v>0.00698202129516495</v>
      </c>
      <c r="AB23" s="59">
        <f>O23/O$206</f>
        <v>0.006619195667435563</v>
      </c>
      <c r="AC23" s="18">
        <f>P23/P$206</f>
        <v>0.0069006077239756915</v>
      </c>
      <c r="AD23" s="301">
        <f>Q23/Q$206</f>
        <v>0.00887085297326669</v>
      </c>
      <c r="AE23" s="13">
        <v>35</v>
      </c>
      <c r="AF23" s="12">
        <v>32</v>
      </c>
      <c r="AG23" s="140">
        <v>33</v>
      </c>
      <c r="AH23" s="261">
        <f>AE23+AF23+AG23</f>
        <v>100</v>
      </c>
      <c r="AI23" s="13"/>
      <c r="AJ23" s="12"/>
      <c r="AK23" s="113">
        <v>3</v>
      </c>
      <c r="AL23" s="262">
        <f>AI23+AJ23+AK23</f>
        <v>3</v>
      </c>
      <c r="AM23" s="13">
        <f>AE23+AI23</f>
        <v>35</v>
      </c>
      <c r="AN23" s="12">
        <f>AF23+AJ23</f>
        <v>32</v>
      </c>
      <c r="AO23" s="140">
        <f>AG23+AK23</f>
        <v>36</v>
      </c>
      <c r="AP23" s="114">
        <f>AO23/11*12</f>
        <v>39.27272727272727</v>
      </c>
      <c r="AQ23" s="263">
        <f>AM23+AN23+AO23</f>
        <v>103</v>
      </c>
      <c r="AR23" s="263">
        <f>AM23+AN23+AP23</f>
        <v>106.27272727272728</v>
      </c>
      <c r="AS23" s="260">
        <f>AQ23/AQ$206</f>
        <v>0.011943413729128015</v>
      </c>
      <c r="AT23" s="14">
        <f>SUM(L23:N23)</f>
        <v>306</v>
      </c>
      <c r="AU23" s="82">
        <f>AQ23</f>
        <v>103</v>
      </c>
      <c r="AV23" s="151">
        <f>AU23/SUM(L23:N23)</f>
        <v>0.3366013071895425</v>
      </c>
      <c r="AW23" s="139"/>
      <c r="AX23" s="136">
        <f>P23-L23</f>
        <v>96</v>
      </c>
      <c r="AY23" s="134">
        <f>P23-M23</f>
        <v>70</v>
      </c>
      <c r="AZ23" s="134">
        <f>P23-N23</f>
        <v>56</v>
      </c>
      <c r="BA23" s="134">
        <f>P23-O23</f>
        <v>44</v>
      </c>
      <c r="BB23" s="134"/>
      <c r="BC23" s="46">
        <f>AX23/L23</f>
        <v>1.2</v>
      </c>
      <c r="BD23" s="46">
        <f>AY23/M23</f>
        <v>0.660377358490566</v>
      </c>
      <c r="BE23" s="137">
        <f>AZ23/N23</f>
        <v>0.4666666666666667</v>
      </c>
      <c r="BF23" s="46">
        <f>BA23/O23</f>
        <v>0.3333333333333333</v>
      </c>
      <c r="BG23" s="151"/>
      <c r="BH23" s="46"/>
      <c r="BI23" s="14">
        <v>278</v>
      </c>
      <c r="BJ23" s="48">
        <v>456</v>
      </c>
      <c r="BK23" s="48">
        <v>456</v>
      </c>
      <c r="BL23" s="48">
        <v>357</v>
      </c>
      <c r="BM23" s="48">
        <v>217</v>
      </c>
      <c r="BN23" s="48">
        <v>260</v>
      </c>
      <c r="BO23" s="48">
        <v>353</v>
      </c>
      <c r="BP23" s="264">
        <v>603</v>
      </c>
      <c r="BQ23" s="48">
        <v>319</v>
      </c>
      <c r="BR23" s="82">
        <v>319</v>
      </c>
      <c r="BS23" s="143">
        <f>E23/BI23</f>
        <v>1.0971223021582734</v>
      </c>
      <c r="BT23" s="143">
        <f>F23/BJ23</f>
        <v>0.5592105263157895</v>
      </c>
      <c r="BU23" s="143">
        <f>G23/BK23</f>
        <v>0.5241228070175439</v>
      </c>
      <c r="BV23" s="143">
        <f>H23/BL23</f>
        <v>0.6386554621848739</v>
      </c>
      <c r="BW23" s="143">
        <f>I23/BM23</f>
        <v>0.9170506912442397</v>
      </c>
      <c r="BX23" s="143">
        <f>J23/BN23</f>
        <v>0.49615384615384617</v>
      </c>
      <c r="BY23" s="143">
        <f>K23/BO23</f>
        <v>0.24929178470254956</v>
      </c>
      <c r="BZ23" s="143">
        <f>L23/BP23</f>
        <v>0.13266998341625208</v>
      </c>
      <c r="CA23" s="143">
        <f>M23/BQ23</f>
        <v>0.3322884012539185</v>
      </c>
      <c r="CB23" s="151">
        <f>N23/BR23</f>
        <v>0.3761755485893417</v>
      </c>
      <c r="CD23" s="10"/>
    </row>
    <row r="24" spans="1:82" ht="12" outlineLevel="1">
      <c r="A24" s="11"/>
      <c r="B24" s="141">
        <v>203</v>
      </c>
      <c r="C24" s="138" t="s">
        <v>27</v>
      </c>
      <c r="D24" s="58" t="s">
        <v>199</v>
      </c>
      <c r="E24" s="258">
        <v>256</v>
      </c>
      <c r="F24" s="132">
        <v>185</v>
      </c>
      <c r="G24" s="132">
        <v>103</v>
      </c>
      <c r="H24" s="132">
        <v>40</v>
      </c>
      <c r="I24" s="132">
        <v>57</v>
      </c>
      <c r="J24" s="132">
        <v>73</v>
      </c>
      <c r="K24" s="132">
        <v>62</v>
      </c>
      <c r="L24" s="132">
        <v>88</v>
      </c>
      <c r="M24" s="132">
        <v>148</v>
      </c>
      <c r="N24" s="132">
        <v>216</v>
      </c>
      <c r="O24" s="132">
        <v>140</v>
      </c>
      <c r="P24" s="132">
        <v>483</v>
      </c>
      <c r="Q24" s="265">
        <f>SUM(E24:P24)</f>
        <v>1851</v>
      </c>
      <c r="R24" s="59">
        <f>E24/E$206</f>
        <v>0.005996580075425734</v>
      </c>
      <c r="S24" s="59">
        <f>F24/F$206</f>
        <v>0.0075359485111409835</v>
      </c>
      <c r="T24" s="59">
        <f>G24/G$206</f>
        <v>0.005477849279370313</v>
      </c>
      <c r="U24" s="59">
        <f>H24/H$206</f>
        <v>0.0023614144872778796</v>
      </c>
      <c r="V24" s="59">
        <f>I24/I$206</f>
        <v>0.003711662434069154</v>
      </c>
      <c r="W24" s="59">
        <f>J24/J$206</f>
        <v>0.004574794760919972</v>
      </c>
      <c r="X24" s="59">
        <f>K24/K$206</f>
        <v>0.00535128603486967</v>
      </c>
      <c r="Y24" s="59">
        <f>L24/L$206</f>
        <v>0.00791722896986055</v>
      </c>
      <c r="Z24" s="59">
        <f>M24/M$206</f>
        <v>0.01207966046359778</v>
      </c>
      <c r="AA24" s="59">
        <f>N24/N$206</f>
        <v>0.01256763833129691</v>
      </c>
      <c r="AB24" s="59">
        <f>O24/O$206</f>
        <v>0.007020359041219537</v>
      </c>
      <c r="AC24" s="18">
        <f>P24/P$206</f>
        <v>0.018937463242501472</v>
      </c>
      <c r="AD24" s="301">
        <f>Q24/Q$206</f>
        <v>0.00798247392003726</v>
      </c>
      <c r="AE24" s="145">
        <v>58</v>
      </c>
      <c r="AF24" s="132">
        <v>38</v>
      </c>
      <c r="AG24" s="134">
        <v>45</v>
      </c>
      <c r="AH24" s="193">
        <f>AE24+AF24+AG24</f>
        <v>141</v>
      </c>
      <c r="AI24" s="145">
        <v>0</v>
      </c>
      <c r="AJ24" s="132">
        <v>0</v>
      </c>
      <c r="AK24" s="136"/>
      <c r="AL24" s="194">
        <f>AI24+AJ24+AK24</f>
        <v>0</v>
      </c>
      <c r="AM24" s="145">
        <v>58</v>
      </c>
      <c r="AN24" s="132">
        <v>38</v>
      </c>
      <c r="AO24" s="134">
        <v>40</v>
      </c>
      <c r="AP24" s="134">
        <f>AO24/11*12</f>
        <v>43.63636363636363</v>
      </c>
      <c r="AQ24" s="263">
        <f>AM24+AN24+AO24</f>
        <v>136</v>
      </c>
      <c r="AR24" s="263">
        <f>AM24+AN24+AP24</f>
        <v>139.63636363636363</v>
      </c>
      <c r="AS24" s="260">
        <f>AQ24/AQ$206</f>
        <v>0.015769944341372914</v>
      </c>
      <c r="AT24" s="145">
        <f>SUM(L24:N24)</f>
        <v>452</v>
      </c>
      <c r="AU24" s="136">
        <f>AQ24</f>
        <v>136</v>
      </c>
      <c r="AV24" s="221">
        <f>AU24/SUM(L24:N24)</f>
        <v>0.3008849557522124</v>
      </c>
      <c r="AW24" s="148"/>
      <c r="AX24" s="136">
        <f>P24-L24</f>
        <v>395</v>
      </c>
      <c r="AY24" s="134">
        <f>P24-M24</f>
        <v>335</v>
      </c>
      <c r="AZ24" s="134">
        <f>P24-N24</f>
        <v>267</v>
      </c>
      <c r="BA24" s="134">
        <f>P24-O24</f>
        <v>343</v>
      </c>
      <c r="BB24" s="134"/>
      <c r="BC24" s="46">
        <f>AX24/L24</f>
        <v>4.488636363636363</v>
      </c>
      <c r="BD24" s="46">
        <f>AY24/M24</f>
        <v>2.2635135135135136</v>
      </c>
      <c r="BE24" s="143">
        <f>AZ24/N24</f>
        <v>1.2361111111111112</v>
      </c>
      <c r="BF24" s="46">
        <f>BA24/O24</f>
        <v>2.45</v>
      </c>
      <c r="BG24" s="151"/>
      <c r="BH24" s="46"/>
      <c r="BI24" s="14">
        <v>13</v>
      </c>
      <c r="BJ24" s="48">
        <v>37</v>
      </c>
      <c r="BK24" s="48">
        <v>30</v>
      </c>
      <c r="BL24" s="48">
        <v>49</v>
      </c>
      <c r="BM24" s="48">
        <v>14</v>
      </c>
      <c r="BN24" s="48">
        <v>69</v>
      </c>
      <c r="BO24" s="48">
        <v>52</v>
      </c>
      <c r="BP24" s="264">
        <v>104</v>
      </c>
      <c r="BQ24" s="48">
        <v>153</v>
      </c>
      <c r="BR24" s="82">
        <v>153</v>
      </c>
      <c r="BS24" s="143">
        <f>E24/BI24</f>
        <v>19.692307692307693</v>
      </c>
      <c r="BT24" s="143">
        <f>F24/BJ24</f>
        <v>5</v>
      </c>
      <c r="BU24" s="143">
        <f>G24/BK24</f>
        <v>3.433333333333333</v>
      </c>
      <c r="BV24" s="143">
        <f>H24/BL24</f>
        <v>0.8163265306122449</v>
      </c>
      <c r="BW24" s="143">
        <f>I24/BM24</f>
        <v>4.071428571428571</v>
      </c>
      <c r="BX24" s="143">
        <f>J24/BN24</f>
        <v>1.0579710144927537</v>
      </c>
      <c r="BY24" s="143">
        <f>K24/BO24</f>
        <v>1.1923076923076923</v>
      </c>
      <c r="BZ24" s="143">
        <f>L24/BP24</f>
        <v>0.8461538461538461</v>
      </c>
      <c r="CA24" s="143">
        <f>M24/BQ24</f>
        <v>0.9673202614379085</v>
      </c>
      <c r="CB24" s="151">
        <f>N24/BR24</f>
        <v>1.411764705882353</v>
      </c>
      <c r="CD24" s="10"/>
    </row>
    <row r="25" spans="1:82" ht="12" outlineLevel="1">
      <c r="A25" s="11"/>
      <c r="B25" s="141">
        <v>319</v>
      </c>
      <c r="C25" s="138" t="s">
        <v>217</v>
      </c>
      <c r="D25" s="58" t="s">
        <v>97</v>
      </c>
      <c r="E25" s="266">
        <v>6</v>
      </c>
      <c r="F25" s="132">
        <v>5</v>
      </c>
      <c r="G25" s="132">
        <v>4</v>
      </c>
      <c r="H25" s="132">
        <v>10</v>
      </c>
      <c r="I25" s="132">
        <v>14</v>
      </c>
      <c r="J25" s="132">
        <v>13</v>
      </c>
      <c r="K25" s="132">
        <v>2</v>
      </c>
      <c r="L25" s="132">
        <v>4</v>
      </c>
      <c r="M25" s="132">
        <v>5</v>
      </c>
      <c r="N25" s="132">
        <v>11</v>
      </c>
      <c r="O25" s="132">
        <v>25</v>
      </c>
      <c r="P25" s="132">
        <v>33</v>
      </c>
      <c r="Q25" s="265">
        <f>SUM(E25:P25)</f>
        <v>132</v>
      </c>
      <c r="R25" s="59">
        <f>E25/E$206</f>
        <v>0.00014054484551779064</v>
      </c>
      <c r="S25" s="59">
        <f>F25/F$206</f>
        <v>0.00020367428408489145</v>
      </c>
      <c r="T25" s="59">
        <f>G25/G$206</f>
        <v>0.00021273201084933256</v>
      </c>
      <c r="U25" s="59">
        <f>H25/H$206</f>
        <v>0.0005903536218194699</v>
      </c>
      <c r="V25" s="59">
        <f>I25/I$206</f>
        <v>0.0009116363873152308</v>
      </c>
      <c r="W25" s="59">
        <f>J25/J$206</f>
        <v>0.0008146894779720499</v>
      </c>
      <c r="X25" s="59">
        <f>K25/K$206</f>
        <v>0.00017262213015708613</v>
      </c>
      <c r="Y25" s="59">
        <f>L25/L$206</f>
        <v>0.0003598740440845704</v>
      </c>
      <c r="Z25" s="59">
        <f>M25/M$206</f>
        <v>0.00040809663728370876</v>
      </c>
      <c r="AA25" s="59">
        <f>N25/N$206</f>
        <v>0.0006400186187234538</v>
      </c>
      <c r="AB25" s="59">
        <f>O25/O$206</f>
        <v>0.0012536355430749172</v>
      </c>
      <c r="AC25" s="18">
        <f>P25/P$206</f>
        <v>0.0012938639482454422</v>
      </c>
      <c r="AD25" s="301">
        <f>Q25/Q$206</f>
        <v>0.0005692525972149748</v>
      </c>
      <c r="AE25" s="13">
        <v>1</v>
      </c>
      <c r="AF25" s="12">
        <v>1</v>
      </c>
      <c r="AG25" s="140">
        <v>4</v>
      </c>
      <c r="AH25" s="261">
        <f>AE25+AF25+AG25</f>
        <v>6</v>
      </c>
      <c r="AI25" s="13"/>
      <c r="AJ25" s="12"/>
      <c r="AK25" s="113"/>
      <c r="AL25" s="262">
        <f>AI25+AJ25+AK25</f>
        <v>0</v>
      </c>
      <c r="AM25" s="13">
        <f>AE25+AI25</f>
        <v>1</v>
      </c>
      <c r="AN25" s="12">
        <f>AF25+AJ25</f>
        <v>1</v>
      </c>
      <c r="AO25" s="140">
        <f>AG25+AK25</f>
        <v>4</v>
      </c>
      <c r="AP25" s="114">
        <f>AO25/11*12</f>
        <v>4.363636363636363</v>
      </c>
      <c r="AQ25" s="263">
        <f>AM25+AN25+AO25</f>
        <v>6</v>
      </c>
      <c r="AR25" s="263">
        <f>AM25+AN25+AP25</f>
        <v>6.363636363636363</v>
      </c>
      <c r="AS25" s="260">
        <f>AQ25/AQ$206</f>
        <v>0.0006957328385899814</v>
      </c>
      <c r="AT25" s="14">
        <f>SUM(L25:N25)</f>
        <v>20</v>
      </c>
      <c r="AU25" s="82">
        <f>AQ25</f>
        <v>6</v>
      </c>
      <c r="AV25" s="151">
        <f>AU25/SUM(L25:N25)</f>
        <v>0.3</v>
      </c>
      <c r="AW25" s="139"/>
      <c r="AX25" s="136">
        <f>P25-L25</f>
        <v>29</v>
      </c>
      <c r="AY25" s="134">
        <f>P25-M25</f>
        <v>28</v>
      </c>
      <c r="AZ25" s="134">
        <f>P25-N25</f>
        <v>22</v>
      </c>
      <c r="BA25" s="134">
        <f>P25-O25</f>
        <v>8</v>
      </c>
      <c r="BB25" s="134"/>
      <c r="BC25" s="46">
        <f>AX25/L25</f>
        <v>7.25</v>
      </c>
      <c r="BD25" s="46">
        <f>AY25/M25</f>
        <v>5.6</v>
      </c>
      <c r="BE25" s="137">
        <f>AZ25/N25</f>
        <v>2</v>
      </c>
      <c r="BF25" s="46">
        <f>BA25/O25</f>
        <v>0.32</v>
      </c>
      <c r="BG25" s="151"/>
      <c r="BH25" s="46"/>
      <c r="BI25" s="14">
        <v>9</v>
      </c>
      <c r="BJ25" s="48">
        <v>20</v>
      </c>
      <c r="BK25" s="48">
        <v>25</v>
      </c>
      <c r="BL25" s="48">
        <v>36</v>
      </c>
      <c r="BM25" s="48">
        <v>41</v>
      </c>
      <c r="BN25" s="48">
        <v>7</v>
      </c>
      <c r="BO25" s="48">
        <v>44</v>
      </c>
      <c r="BP25" s="264">
        <v>44</v>
      </c>
      <c r="BQ25" s="48">
        <v>46.5</v>
      </c>
      <c r="BR25" s="82">
        <v>46.5</v>
      </c>
      <c r="BS25" s="143">
        <f>E25/BI25</f>
        <v>0.6666666666666666</v>
      </c>
      <c r="BT25" s="143">
        <f>F25/BJ25</f>
        <v>0.25</v>
      </c>
      <c r="BU25" s="143">
        <f>G25/BK25</f>
        <v>0.16</v>
      </c>
      <c r="BV25" s="143">
        <f>H25/BL25</f>
        <v>0.2777777777777778</v>
      </c>
      <c r="BW25" s="143">
        <f>I25/BM25</f>
        <v>0.34146341463414637</v>
      </c>
      <c r="BX25" s="143">
        <f>J25/BN25</f>
        <v>1.8571428571428572</v>
      </c>
      <c r="BY25" s="143">
        <f>K25/BO25</f>
        <v>0.045454545454545456</v>
      </c>
      <c r="BZ25" s="143">
        <f>L25/BP25</f>
        <v>0.09090909090909091</v>
      </c>
      <c r="CA25" s="143">
        <f>M25/BQ25</f>
        <v>0.10752688172043011</v>
      </c>
      <c r="CB25" s="151">
        <f>N25/BR25</f>
        <v>0.23655913978494625</v>
      </c>
      <c r="CD25" s="10"/>
    </row>
    <row r="26" spans="1:82" ht="12" outlineLevel="1">
      <c r="A26" s="11"/>
      <c r="B26" s="131">
        <v>305</v>
      </c>
      <c r="C26" s="138" t="s">
        <v>217</v>
      </c>
      <c r="D26" s="58" t="s">
        <v>324</v>
      </c>
      <c r="E26" s="258">
        <v>10</v>
      </c>
      <c r="F26" s="132">
        <v>15</v>
      </c>
      <c r="G26" s="132">
        <v>12</v>
      </c>
      <c r="H26" s="132">
        <v>13</v>
      </c>
      <c r="I26" s="132">
        <v>6</v>
      </c>
      <c r="J26" s="132">
        <v>5</v>
      </c>
      <c r="K26" s="132">
        <v>6</v>
      </c>
      <c r="L26" s="132">
        <v>2</v>
      </c>
      <c r="M26" s="132">
        <v>7</v>
      </c>
      <c r="N26" s="132">
        <v>6</v>
      </c>
      <c r="O26" s="132">
        <v>4</v>
      </c>
      <c r="P26" s="132">
        <v>4</v>
      </c>
      <c r="Q26" s="265">
        <f>SUM(E26:P26)</f>
        <v>90</v>
      </c>
      <c r="R26" s="59">
        <f>E26/E$206</f>
        <v>0.00023424140919631772</v>
      </c>
      <c r="S26" s="59">
        <f>F26/F$206</f>
        <v>0.0006110228522546743</v>
      </c>
      <c r="T26" s="59">
        <f>G26/G$206</f>
        <v>0.0006381960325479977</v>
      </c>
      <c r="U26" s="59">
        <f>H26/H$206</f>
        <v>0.0007674597083653108</v>
      </c>
      <c r="V26" s="59">
        <f>I26/I$206</f>
        <v>0.0003907013088493846</v>
      </c>
      <c r="W26" s="59">
        <f>J26/J$206</f>
        <v>0.0003133421069123269</v>
      </c>
      <c r="X26" s="59">
        <f>K26/K$206</f>
        <v>0.0005178663904712584</v>
      </c>
      <c r="Y26" s="59">
        <f>L26/L$206</f>
        <v>0.0001799370220422852</v>
      </c>
      <c r="Z26" s="59">
        <f>M26/M$206</f>
        <v>0.0005713352921971923</v>
      </c>
      <c r="AA26" s="59">
        <f>N26/N$206</f>
        <v>0.00034910106475824753</v>
      </c>
      <c r="AB26" s="59">
        <f>O26/O$206</f>
        <v>0.00020058168689198675</v>
      </c>
      <c r="AC26" s="18">
        <f>P26/P$206</f>
        <v>0.00015683199372672026</v>
      </c>
      <c r="AD26" s="301">
        <f>Q26/Q$206</f>
        <v>0.0003881267708283919</v>
      </c>
      <c r="AE26" s="13">
        <v>4</v>
      </c>
      <c r="AF26" s="12"/>
      <c r="AG26" s="140"/>
      <c r="AH26" s="261">
        <f>AE26+AF26+AG26</f>
        <v>4</v>
      </c>
      <c r="AI26" s="13"/>
      <c r="AJ26" s="12"/>
      <c r="AK26" s="113"/>
      <c r="AL26" s="262">
        <f>AI26+AJ26+AK26</f>
        <v>0</v>
      </c>
      <c r="AM26" s="13">
        <f>AE26+AI26</f>
        <v>4</v>
      </c>
      <c r="AN26" s="12">
        <f>AF26+AJ26</f>
        <v>0</v>
      </c>
      <c r="AO26" s="140">
        <f>AG26+AK26</f>
        <v>0</v>
      </c>
      <c r="AP26" s="114">
        <f>AO26/11*12</f>
        <v>0</v>
      </c>
      <c r="AQ26" s="263">
        <f>AM26+AN26+AO26</f>
        <v>4</v>
      </c>
      <c r="AR26" s="263">
        <f>AM26+AN26+AP26</f>
        <v>4</v>
      </c>
      <c r="AS26" s="260">
        <f>AQ26/AQ$206</f>
        <v>0.00046382189239332097</v>
      </c>
      <c r="AT26" s="14">
        <f>SUM(L26:N26)</f>
        <v>15</v>
      </c>
      <c r="AU26" s="82">
        <f>AQ26</f>
        <v>4</v>
      </c>
      <c r="AV26" s="151">
        <f>AU26/SUM(L26:N26)</f>
        <v>0.26666666666666666</v>
      </c>
      <c r="AW26" s="139"/>
      <c r="AX26" s="136">
        <f>P26-L26</f>
        <v>2</v>
      </c>
      <c r="AY26" s="134">
        <f>P26-M26</f>
        <v>-3</v>
      </c>
      <c r="AZ26" s="134">
        <f>P26-N26</f>
        <v>-2</v>
      </c>
      <c r="BA26" s="134">
        <f>P26-O26</f>
        <v>0</v>
      </c>
      <c r="BB26" s="134"/>
      <c r="BC26" s="46">
        <f>AX26/L26</f>
        <v>1</v>
      </c>
      <c r="BD26" s="46">
        <f>AY26/M26</f>
        <v>-0.42857142857142855</v>
      </c>
      <c r="BE26" s="143">
        <f>AZ26/N26</f>
        <v>-0.3333333333333333</v>
      </c>
      <c r="BF26" s="46">
        <f>BA26/O26</f>
        <v>0</v>
      </c>
      <c r="BG26" s="151"/>
      <c r="BH26" s="46"/>
      <c r="BI26" s="14">
        <v>11</v>
      </c>
      <c r="BJ26" s="48">
        <v>24</v>
      </c>
      <c r="BK26" s="48">
        <v>6</v>
      </c>
      <c r="BL26" s="48">
        <v>6</v>
      </c>
      <c r="BM26" s="48">
        <v>22</v>
      </c>
      <c r="BN26" s="48">
        <v>26</v>
      </c>
      <c r="BO26" s="48">
        <v>22</v>
      </c>
      <c r="BP26" s="264">
        <v>27</v>
      </c>
      <c r="BQ26" s="48">
        <v>13.5</v>
      </c>
      <c r="BR26" s="82">
        <v>13.5</v>
      </c>
      <c r="BS26" s="143">
        <f>E26/BI26</f>
        <v>0.9090909090909091</v>
      </c>
      <c r="BT26" s="143">
        <f>F26/BJ26</f>
        <v>0.625</v>
      </c>
      <c r="BU26" s="143">
        <f>G26/BK26</f>
        <v>2</v>
      </c>
      <c r="BV26" s="143">
        <f>H26/BL26</f>
        <v>2.1666666666666665</v>
      </c>
      <c r="BW26" s="143">
        <f>I26/BM26</f>
        <v>0.2727272727272727</v>
      </c>
      <c r="BX26" s="143">
        <f>J26/BN26</f>
        <v>0.19230769230769232</v>
      </c>
      <c r="BY26" s="143">
        <f>K26/BO26</f>
        <v>0.2727272727272727</v>
      </c>
      <c r="BZ26" s="143">
        <f>L26/BP26</f>
        <v>0.07407407407407407</v>
      </c>
      <c r="CA26" s="143">
        <f>M26/BQ26</f>
        <v>0.5185185185185185</v>
      </c>
      <c r="CB26" s="151">
        <f>N26/BR26</f>
        <v>0.4444444444444444</v>
      </c>
      <c r="CD26" s="10"/>
    </row>
    <row r="27" spans="1:82" ht="12" outlineLevel="1">
      <c r="A27" s="11"/>
      <c r="B27" s="131">
        <v>153</v>
      </c>
      <c r="C27" s="142" t="s">
        <v>224</v>
      </c>
      <c r="D27" s="58" t="s">
        <v>60</v>
      </c>
      <c r="E27" s="258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4</v>
      </c>
      <c r="M27" s="132">
        <v>7</v>
      </c>
      <c r="N27" s="132">
        <v>12</v>
      </c>
      <c r="O27" s="132">
        <v>14</v>
      </c>
      <c r="P27" s="132">
        <v>30</v>
      </c>
      <c r="Q27" s="265">
        <f>SUM(E27:P27)</f>
        <v>67</v>
      </c>
      <c r="R27" s="59">
        <f>E27/E$206</f>
        <v>0</v>
      </c>
      <c r="S27" s="59">
        <f>F27/F$206</f>
        <v>0</v>
      </c>
      <c r="T27" s="59">
        <f>G27/G$206</f>
        <v>0</v>
      </c>
      <c r="U27" s="59">
        <f>H27/H$206</f>
        <v>0</v>
      </c>
      <c r="V27" s="59">
        <f>I27/I$206</f>
        <v>0</v>
      </c>
      <c r="W27" s="59">
        <f>J27/J$206</f>
        <v>0</v>
      </c>
      <c r="X27" s="59">
        <f>K27/K$206</f>
        <v>0</v>
      </c>
      <c r="Y27" s="59">
        <f>L27/L$206</f>
        <v>0.0003598740440845704</v>
      </c>
      <c r="Z27" s="59">
        <f>M27/M$206</f>
        <v>0.0005713352921971923</v>
      </c>
      <c r="AA27" s="59">
        <f>N27/N$206</f>
        <v>0.0006982021295164951</v>
      </c>
      <c r="AB27" s="59">
        <f>O27/O$206</f>
        <v>0.0007020359041219537</v>
      </c>
      <c r="AC27" s="18">
        <f>P27/P$206</f>
        <v>0.001176239952950402</v>
      </c>
      <c r="AD27" s="301">
        <f>Q27/Q$206</f>
        <v>0.0002889388182833584</v>
      </c>
      <c r="AE27" s="13">
        <v>5</v>
      </c>
      <c r="AF27" s="12">
        <v>1</v>
      </c>
      <c r="AG27" s="140"/>
      <c r="AH27" s="261">
        <f>AE27+AF27+AG27</f>
        <v>6</v>
      </c>
      <c r="AI27" s="13"/>
      <c r="AJ27" s="12"/>
      <c r="AK27" s="113"/>
      <c r="AL27" s="262">
        <f>AI27+AJ27+AK27</f>
        <v>0</v>
      </c>
      <c r="AM27" s="13">
        <f>AE27+AI27</f>
        <v>5</v>
      </c>
      <c r="AN27" s="12">
        <f>AF27+AJ27</f>
        <v>1</v>
      </c>
      <c r="AO27" s="140">
        <f>AG27+AK27</f>
        <v>0</v>
      </c>
      <c r="AP27" s="114">
        <f>AO27/11*12</f>
        <v>0</v>
      </c>
      <c r="AQ27" s="263">
        <f>AM27+AN27+AO27</f>
        <v>6</v>
      </c>
      <c r="AR27" s="263">
        <f>AM27+AN27+AP27</f>
        <v>6</v>
      </c>
      <c r="AS27" s="260">
        <f>AQ27/AQ$206</f>
        <v>0.0006957328385899814</v>
      </c>
      <c r="AT27" s="14">
        <f>SUM(L27:N27)</f>
        <v>23</v>
      </c>
      <c r="AU27" s="82">
        <f>AQ27</f>
        <v>6</v>
      </c>
      <c r="AV27" s="151">
        <f>AU27/SUM(L27:N27)</f>
        <v>0.2608695652173913</v>
      </c>
      <c r="AW27" s="139"/>
      <c r="AX27" s="136">
        <f>P27-L27</f>
        <v>26</v>
      </c>
      <c r="AY27" s="134">
        <f>P27-M27</f>
        <v>23</v>
      </c>
      <c r="AZ27" s="134">
        <f>P27-N27</f>
        <v>18</v>
      </c>
      <c r="BA27" s="134">
        <f>P27-O27</f>
        <v>16</v>
      </c>
      <c r="BB27" s="134"/>
      <c r="BC27" s="46">
        <f>AX27/L27</f>
        <v>6.5</v>
      </c>
      <c r="BD27" s="46">
        <f>AY27/M27</f>
        <v>3.2857142857142856</v>
      </c>
      <c r="BE27" s="143">
        <f>AZ27/N27</f>
        <v>1.5</v>
      </c>
      <c r="BF27" s="46">
        <f>BA27/O27</f>
        <v>1.1428571428571428</v>
      </c>
      <c r="BG27" s="151"/>
      <c r="BH27" s="46"/>
      <c r="BI27" s="14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264">
        <v>36</v>
      </c>
      <c r="BQ27" s="48">
        <v>50</v>
      </c>
      <c r="BR27" s="82">
        <v>50</v>
      </c>
      <c r="BS27" s="143"/>
      <c r="BT27" s="143"/>
      <c r="BU27" s="143"/>
      <c r="BV27" s="143"/>
      <c r="BW27" s="143"/>
      <c r="BX27" s="143"/>
      <c r="BY27" s="143"/>
      <c r="BZ27" s="143">
        <f>L27/BP27</f>
        <v>0.1111111111111111</v>
      </c>
      <c r="CA27" s="143">
        <f>M27/BQ27</f>
        <v>0.14</v>
      </c>
      <c r="CB27" s="151">
        <f>N27/BR27</f>
        <v>0.24</v>
      </c>
      <c r="CD27" s="10"/>
    </row>
    <row r="28" spans="1:82" ht="12" outlineLevel="1">
      <c r="A28" s="11"/>
      <c r="B28" s="141">
        <v>356</v>
      </c>
      <c r="C28" s="138" t="s">
        <v>217</v>
      </c>
      <c r="D28" s="58" t="s">
        <v>201</v>
      </c>
      <c r="E28" s="258">
        <v>185</v>
      </c>
      <c r="F28" s="132">
        <v>124</v>
      </c>
      <c r="G28" s="132">
        <v>354</v>
      </c>
      <c r="H28" s="132">
        <v>257</v>
      </c>
      <c r="I28" s="132">
        <v>115</v>
      </c>
      <c r="J28" s="132">
        <v>60</v>
      </c>
      <c r="K28" s="132">
        <v>67</v>
      </c>
      <c r="L28" s="132">
        <v>65</v>
      </c>
      <c r="M28" s="132">
        <v>62</v>
      </c>
      <c r="N28" s="132">
        <v>89</v>
      </c>
      <c r="O28" s="132">
        <v>92</v>
      </c>
      <c r="P28" s="20">
        <v>178</v>
      </c>
      <c r="Q28" s="265">
        <f>SUM(E28:P28)</f>
        <v>1648</v>
      </c>
      <c r="R28" s="59">
        <f>E28/E$206</f>
        <v>0.004333466070131878</v>
      </c>
      <c r="S28" s="59">
        <f>F28/F$206</f>
        <v>0.005051122245305308</v>
      </c>
      <c r="T28" s="59">
        <f>G28/G$206</f>
        <v>0.01882678296016593</v>
      </c>
      <c r="U28" s="59">
        <f>H28/H$206</f>
        <v>0.015172088080760376</v>
      </c>
      <c r="V28" s="59">
        <f>I28/I$206</f>
        <v>0.007488441752946539</v>
      </c>
      <c r="W28" s="59">
        <f>J28/J$206</f>
        <v>0.0037601052829479226</v>
      </c>
      <c r="X28" s="59">
        <f>K28/K$206</f>
        <v>0.005782841360262385</v>
      </c>
      <c r="Y28" s="59">
        <f>L28/L$206</f>
        <v>0.005847953216374269</v>
      </c>
      <c r="Z28" s="59">
        <f>M28/M$206</f>
        <v>0.005060398302317989</v>
      </c>
      <c r="AA28" s="59">
        <f>N28/N$206</f>
        <v>0.005178332460580672</v>
      </c>
      <c r="AB28" s="59">
        <f>O28/O$206</f>
        <v>0.004613378798515696</v>
      </c>
      <c r="AC28" s="18">
        <f>P28/P$206</f>
        <v>0.006979023720839051</v>
      </c>
      <c r="AD28" s="301">
        <f>Q28/Q$206</f>
        <v>0.0071070324258354425</v>
      </c>
      <c r="AE28" s="13">
        <v>12</v>
      </c>
      <c r="AF28" s="12">
        <v>11</v>
      </c>
      <c r="AG28" s="140">
        <v>5</v>
      </c>
      <c r="AH28" s="261">
        <f>AE28+AF28+AG28</f>
        <v>28</v>
      </c>
      <c r="AI28" s="13">
        <v>8</v>
      </c>
      <c r="AJ28" s="12">
        <v>7</v>
      </c>
      <c r="AK28" s="113">
        <v>9</v>
      </c>
      <c r="AL28" s="262">
        <f>AI28+AJ28+AK28</f>
        <v>24</v>
      </c>
      <c r="AM28" s="13">
        <f>AE28+AI28</f>
        <v>20</v>
      </c>
      <c r="AN28" s="12">
        <f>AF28+AJ28</f>
        <v>18</v>
      </c>
      <c r="AO28" s="140">
        <f>AG28+AK28</f>
        <v>14</v>
      </c>
      <c r="AP28" s="114">
        <f>AO28/11*12</f>
        <v>15.272727272727273</v>
      </c>
      <c r="AQ28" s="263">
        <f>AM28+AN28+AO28</f>
        <v>52</v>
      </c>
      <c r="AR28" s="263">
        <f>AM28+AN28+AP28</f>
        <v>53.27272727272727</v>
      </c>
      <c r="AS28" s="260">
        <f>AQ28/AQ$206</f>
        <v>0.006029684601113173</v>
      </c>
      <c r="AT28" s="14">
        <f>SUM(L28:N28)</f>
        <v>216</v>
      </c>
      <c r="AU28" s="82">
        <f>AQ28</f>
        <v>52</v>
      </c>
      <c r="AV28" s="151">
        <f>AU28/SUM(L28:N28)</f>
        <v>0.24074074074074073</v>
      </c>
      <c r="AW28" s="139"/>
      <c r="AX28" s="136">
        <f>P28-L28</f>
        <v>113</v>
      </c>
      <c r="AY28" s="134">
        <f>P28-M28</f>
        <v>116</v>
      </c>
      <c r="AZ28" s="134">
        <f>P28-N28</f>
        <v>89</v>
      </c>
      <c r="BA28" s="134">
        <f>P28-O28</f>
        <v>86</v>
      </c>
      <c r="BB28" s="134"/>
      <c r="BC28" s="46">
        <f>AX28/L28</f>
        <v>1.7384615384615385</v>
      </c>
      <c r="BD28" s="46">
        <f>AY28/M28</f>
        <v>1.8709677419354838</v>
      </c>
      <c r="BE28" s="137">
        <f>AZ28/N28</f>
        <v>1</v>
      </c>
      <c r="BF28" s="46">
        <f>BA28/O28</f>
        <v>0.9347826086956522</v>
      </c>
      <c r="BG28" s="151"/>
      <c r="BH28" s="46"/>
      <c r="BI28" s="14">
        <v>14</v>
      </c>
      <c r="BJ28" s="48">
        <v>21</v>
      </c>
      <c r="BK28" s="48">
        <v>37</v>
      </c>
      <c r="BL28" s="48">
        <v>36</v>
      </c>
      <c r="BM28" s="48">
        <v>20</v>
      </c>
      <c r="BN28" s="48">
        <v>58</v>
      </c>
      <c r="BO28" s="48">
        <v>67</v>
      </c>
      <c r="BP28" s="264">
        <v>114</v>
      </c>
      <c r="BQ28" s="48">
        <v>86</v>
      </c>
      <c r="BR28" s="82">
        <v>86</v>
      </c>
      <c r="BS28" s="143">
        <f>E28/BI28</f>
        <v>13.214285714285714</v>
      </c>
      <c r="BT28" s="143">
        <f>F28/BJ28</f>
        <v>5.904761904761905</v>
      </c>
      <c r="BU28" s="143">
        <f>G28/BK28</f>
        <v>9.567567567567568</v>
      </c>
      <c r="BV28" s="143">
        <f>H28/BL28</f>
        <v>7.138888888888889</v>
      </c>
      <c r="BW28" s="143">
        <f>I28/BM28</f>
        <v>5.75</v>
      </c>
      <c r="BX28" s="143">
        <f>J28/BN28</f>
        <v>1.0344827586206897</v>
      </c>
      <c r="BY28" s="143">
        <f>K28/BO28</f>
        <v>1</v>
      </c>
      <c r="BZ28" s="143">
        <f>L28/BP28</f>
        <v>0.5701754385964912</v>
      </c>
      <c r="CA28" s="143">
        <f>M28/BQ28</f>
        <v>0.7209302325581395</v>
      </c>
      <c r="CB28" s="151">
        <f>N28/BR28</f>
        <v>1.0348837209302326</v>
      </c>
      <c r="CD28" s="10"/>
    </row>
    <row r="29" spans="1:82" ht="12" outlineLevel="1">
      <c r="A29" s="11"/>
      <c r="B29" s="141">
        <v>321</v>
      </c>
      <c r="C29" s="138" t="s">
        <v>217</v>
      </c>
      <c r="D29" s="58" t="s">
        <v>98</v>
      </c>
      <c r="E29" s="266">
        <v>149</v>
      </c>
      <c r="F29" s="132">
        <v>263</v>
      </c>
      <c r="G29" s="132">
        <v>121</v>
      </c>
      <c r="H29" s="132">
        <v>90</v>
      </c>
      <c r="I29" s="132">
        <v>133</v>
      </c>
      <c r="J29" s="132">
        <v>113</v>
      </c>
      <c r="K29" s="132">
        <v>62</v>
      </c>
      <c r="L29" s="132">
        <v>54</v>
      </c>
      <c r="M29" s="132">
        <v>57</v>
      </c>
      <c r="N29" s="132">
        <v>71</v>
      </c>
      <c r="O29" s="132">
        <v>78</v>
      </c>
      <c r="P29" s="20">
        <v>107</v>
      </c>
      <c r="Q29" s="265">
        <f>SUM(E29:P29)</f>
        <v>1298</v>
      </c>
      <c r="R29" s="59">
        <f>E29/E$206</f>
        <v>0.003490196997025134</v>
      </c>
      <c r="S29" s="59">
        <f>F29/F$206</f>
        <v>0.01071326734286529</v>
      </c>
      <c r="T29" s="59">
        <f>G29/G$206</f>
        <v>0.00643514332819231</v>
      </c>
      <c r="U29" s="59">
        <f>H29/H$206</f>
        <v>0.005313182596375228</v>
      </c>
      <c r="V29" s="59">
        <f>I29/I$206</f>
        <v>0.008660545679494694</v>
      </c>
      <c r="W29" s="59">
        <f>J29/J$206</f>
        <v>0.007081531616218588</v>
      </c>
      <c r="X29" s="59">
        <f>K29/K$206</f>
        <v>0.00535128603486967</v>
      </c>
      <c r="Y29" s="59">
        <f>L29/L$206</f>
        <v>0.004858299595141701</v>
      </c>
      <c r="Z29" s="59">
        <f>M29/M$206</f>
        <v>0.00465230166503428</v>
      </c>
      <c r="AA29" s="59">
        <f>N29/N$206</f>
        <v>0.004131029266305929</v>
      </c>
      <c r="AB29" s="59">
        <f>O29/O$206</f>
        <v>0.003911342894393742</v>
      </c>
      <c r="AC29" s="18">
        <f>P29/P$206</f>
        <v>0.004195255832189767</v>
      </c>
      <c r="AD29" s="301">
        <f>Q29/Q$206</f>
        <v>0.0055976505392805855</v>
      </c>
      <c r="AE29" s="13">
        <v>15</v>
      </c>
      <c r="AF29" s="12">
        <v>14</v>
      </c>
      <c r="AG29" s="140">
        <v>13</v>
      </c>
      <c r="AH29" s="261">
        <f>AE29+AF29+AG29</f>
        <v>42</v>
      </c>
      <c r="AI29" s="13"/>
      <c r="AJ29" s="12"/>
      <c r="AK29" s="113"/>
      <c r="AL29" s="262">
        <f>AI29+AJ29+AK29</f>
        <v>0</v>
      </c>
      <c r="AM29" s="13">
        <f>AE29+AI29</f>
        <v>15</v>
      </c>
      <c r="AN29" s="12">
        <f>AF29+AJ29</f>
        <v>14</v>
      </c>
      <c r="AO29" s="140">
        <f>AG29+AK29</f>
        <v>13</v>
      </c>
      <c r="AP29" s="114">
        <f>AO29/11*12</f>
        <v>14.181818181818183</v>
      </c>
      <c r="AQ29" s="263">
        <f>AM29+AN29+AO29</f>
        <v>42</v>
      </c>
      <c r="AR29" s="263">
        <f>AM29+AN29+AP29</f>
        <v>43.18181818181819</v>
      </c>
      <c r="AS29" s="260">
        <f>AQ29/AQ$206</f>
        <v>0.00487012987012987</v>
      </c>
      <c r="AT29" s="14">
        <f>SUM(L29:N29)</f>
        <v>182</v>
      </c>
      <c r="AU29" s="82">
        <f>AQ29</f>
        <v>42</v>
      </c>
      <c r="AV29" s="151">
        <f>AU29/SUM(L29:N29)</f>
        <v>0.23076923076923078</v>
      </c>
      <c r="AW29" s="139"/>
      <c r="AX29" s="136">
        <f>P29-L29</f>
        <v>53</v>
      </c>
      <c r="AY29" s="134">
        <f>P29-M29</f>
        <v>50</v>
      </c>
      <c r="AZ29" s="134">
        <f>P29-N29</f>
        <v>36</v>
      </c>
      <c r="BA29" s="134">
        <f>P29-O29</f>
        <v>29</v>
      </c>
      <c r="BB29" s="134"/>
      <c r="BC29" s="46">
        <f>AX29/L29</f>
        <v>0.9814814814814815</v>
      </c>
      <c r="BD29" s="46">
        <f>AY29/M29</f>
        <v>0.8771929824561403</v>
      </c>
      <c r="BE29" s="137">
        <f>AZ29/N29</f>
        <v>0.5070422535211268</v>
      </c>
      <c r="BF29" s="46">
        <f>BA29/O29</f>
        <v>0.3717948717948718</v>
      </c>
      <c r="BG29" s="151"/>
      <c r="BH29" s="46"/>
      <c r="BI29" s="14">
        <v>4</v>
      </c>
      <c r="BJ29" s="48">
        <v>26</v>
      </c>
      <c r="BK29" s="48">
        <v>48</v>
      </c>
      <c r="BL29" s="48">
        <v>49</v>
      </c>
      <c r="BM29" s="48">
        <v>61</v>
      </c>
      <c r="BN29" s="48">
        <v>108</v>
      </c>
      <c r="BO29" s="48">
        <v>171</v>
      </c>
      <c r="BP29" s="264">
        <v>212</v>
      </c>
      <c r="BQ29" s="48">
        <v>209</v>
      </c>
      <c r="BR29" s="82">
        <v>209</v>
      </c>
      <c r="BS29" s="143">
        <f>E29/BI29</f>
        <v>37.25</v>
      </c>
      <c r="BT29" s="143">
        <f>F29/BJ29</f>
        <v>10.115384615384615</v>
      </c>
      <c r="BU29" s="143">
        <f>G29/BK29</f>
        <v>2.5208333333333335</v>
      </c>
      <c r="BV29" s="143">
        <f>H29/BL29</f>
        <v>1.836734693877551</v>
      </c>
      <c r="BW29" s="143">
        <f>I29/BM29</f>
        <v>2.180327868852459</v>
      </c>
      <c r="BX29" s="143">
        <f>J29/BN29</f>
        <v>1.0462962962962963</v>
      </c>
      <c r="BY29" s="143">
        <f>K29/BO29</f>
        <v>0.36257309941520466</v>
      </c>
      <c r="BZ29" s="143">
        <f>L29/BP29</f>
        <v>0.25471698113207547</v>
      </c>
      <c r="CA29" s="143">
        <f>M29/BQ29</f>
        <v>0.2727272727272727</v>
      </c>
      <c r="CB29" s="151">
        <f>N29/BR29</f>
        <v>0.3397129186602871</v>
      </c>
      <c r="CD29" s="10"/>
    </row>
    <row r="30" spans="1:82" ht="12" outlineLevel="1">
      <c r="A30" s="11"/>
      <c r="B30" s="131">
        <v>304</v>
      </c>
      <c r="C30" s="138" t="s">
        <v>217</v>
      </c>
      <c r="D30" s="58" t="s">
        <v>87</v>
      </c>
      <c r="E30" s="266">
        <v>417</v>
      </c>
      <c r="F30" s="132">
        <v>324</v>
      </c>
      <c r="G30" s="132">
        <v>435</v>
      </c>
      <c r="H30" s="132">
        <v>625</v>
      </c>
      <c r="I30" s="132">
        <v>506</v>
      </c>
      <c r="J30" s="132">
        <v>530</v>
      </c>
      <c r="K30" s="132">
        <v>335</v>
      </c>
      <c r="L30" s="132">
        <v>279</v>
      </c>
      <c r="M30" s="132">
        <v>367</v>
      </c>
      <c r="N30" s="132">
        <v>302</v>
      </c>
      <c r="O30" s="132">
        <v>357</v>
      </c>
      <c r="P30" s="20">
        <v>561</v>
      </c>
      <c r="Q30" s="265">
        <f>SUM(E30:P30)</f>
        <v>5038</v>
      </c>
      <c r="R30" s="59">
        <f>E30/E$206</f>
        <v>0.00976786676348645</v>
      </c>
      <c r="S30" s="59">
        <f>F30/F$206</f>
        <v>0.013198093608700966</v>
      </c>
      <c r="T30" s="59">
        <f>G30/G$206</f>
        <v>0.023134606179864917</v>
      </c>
      <c r="U30" s="59">
        <f>H30/H$206</f>
        <v>0.036897101363716864</v>
      </c>
      <c r="V30" s="59">
        <f>I30/I$206</f>
        <v>0.03294914371296477</v>
      </c>
      <c r="W30" s="59">
        <f>J30/J$206</f>
        <v>0.03321426333270665</v>
      </c>
      <c r="X30" s="59">
        <f>K30/K$206</f>
        <v>0.028914206801311928</v>
      </c>
      <c r="Y30" s="59">
        <f>L30/L$206</f>
        <v>0.025101214574898785</v>
      </c>
      <c r="Z30" s="59">
        <f>M30/M$206</f>
        <v>0.029954293176624226</v>
      </c>
      <c r="AA30" s="59">
        <f>N30/N$206</f>
        <v>0.017571420259498458</v>
      </c>
      <c r="AB30" s="59">
        <f>O30/O$206</f>
        <v>0.01790191555510982</v>
      </c>
      <c r="AC30" s="18">
        <f>P30/P$206</f>
        <v>0.021995687120172514</v>
      </c>
      <c r="AD30" s="301">
        <f>Q30/Q$206</f>
        <v>0.021726474127038205</v>
      </c>
      <c r="AE30" s="13">
        <v>83</v>
      </c>
      <c r="AF30" s="12">
        <v>53</v>
      </c>
      <c r="AG30" s="140">
        <v>74</v>
      </c>
      <c r="AH30" s="261">
        <f>AE30+AF30+AG30</f>
        <v>210</v>
      </c>
      <c r="AI30" s="13"/>
      <c r="AJ30" s="12"/>
      <c r="AK30" s="113">
        <v>2</v>
      </c>
      <c r="AL30" s="262">
        <f>AI30+AJ30+AK30</f>
        <v>2</v>
      </c>
      <c r="AM30" s="13">
        <f>AE30+AI30</f>
        <v>83</v>
      </c>
      <c r="AN30" s="12">
        <f>AF30+AJ30</f>
        <v>53</v>
      </c>
      <c r="AO30" s="140">
        <f>AG30+AK30</f>
        <v>76</v>
      </c>
      <c r="AP30" s="114">
        <f>AO30/11*12</f>
        <v>82.9090909090909</v>
      </c>
      <c r="AQ30" s="263">
        <f>AM30+AN30+AO30</f>
        <v>212</v>
      </c>
      <c r="AR30" s="263">
        <f>AM30+AN30+AP30</f>
        <v>218.9090909090909</v>
      </c>
      <c r="AS30" s="260">
        <f>AQ30/AQ$206</f>
        <v>0.02458256029684601</v>
      </c>
      <c r="AT30" s="14">
        <f>SUM(L30:N30)</f>
        <v>948</v>
      </c>
      <c r="AU30" s="82">
        <f>AQ30</f>
        <v>212</v>
      </c>
      <c r="AV30" s="151">
        <f>AU30/SUM(L30:N30)</f>
        <v>0.22362869198312235</v>
      </c>
      <c r="AW30" s="139"/>
      <c r="AX30" s="136">
        <f>P30-L30</f>
        <v>282</v>
      </c>
      <c r="AY30" s="134">
        <f>P30-M30</f>
        <v>194</v>
      </c>
      <c r="AZ30" s="134">
        <f>P30-N30</f>
        <v>259</v>
      </c>
      <c r="BA30" s="134">
        <f>P30-O30</f>
        <v>204</v>
      </c>
      <c r="BB30" s="134"/>
      <c r="BC30" s="46">
        <f>AX30/L30</f>
        <v>1.010752688172043</v>
      </c>
      <c r="BD30" s="46">
        <f>AY30/M30</f>
        <v>0.5286103542234333</v>
      </c>
      <c r="BE30" s="137">
        <f>AZ30/N30</f>
        <v>0.8576158940397351</v>
      </c>
      <c r="BF30" s="46">
        <f>BA30/O30</f>
        <v>0.5714285714285714</v>
      </c>
      <c r="BG30" s="151"/>
      <c r="BH30" s="46"/>
      <c r="BI30" s="14">
        <v>226</v>
      </c>
      <c r="BJ30" s="48">
        <v>396</v>
      </c>
      <c r="BK30" s="48">
        <v>547</v>
      </c>
      <c r="BL30" s="48">
        <v>439</v>
      </c>
      <c r="BM30" s="48">
        <v>545</v>
      </c>
      <c r="BN30" s="48">
        <v>796</v>
      </c>
      <c r="BO30" s="48">
        <v>891</v>
      </c>
      <c r="BP30" s="264">
        <v>1377</v>
      </c>
      <c r="BQ30" s="48">
        <v>1620</v>
      </c>
      <c r="BR30" s="82">
        <v>1620</v>
      </c>
      <c r="BS30" s="143">
        <f>E30/BI30</f>
        <v>1.845132743362832</v>
      </c>
      <c r="BT30" s="143">
        <f>F30/BJ30</f>
        <v>0.8181818181818182</v>
      </c>
      <c r="BU30" s="143">
        <f>G30/BK30</f>
        <v>0.7952468007312614</v>
      </c>
      <c r="BV30" s="143">
        <f>H30/BL30</f>
        <v>1.4236902050113895</v>
      </c>
      <c r="BW30" s="143">
        <f>I30/BM30</f>
        <v>0.9284403669724771</v>
      </c>
      <c r="BX30" s="143">
        <f>J30/BN30</f>
        <v>0.6658291457286433</v>
      </c>
      <c r="BY30" s="143">
        <f>K30/BO30</f>
        <v>0.3759820426487093</v>
      </c>
      <c r="BZ30" s="143">
        <f>L30/BP30</f>
        <v>0.20261437908496732</v>
      </c>
      <c r="CA30" s="143">
        <f>M30/BQ30</f>
        <v>0.22654320987654322</v>
      </c>
      <c r="CB30" s="151">
        <f>N30/BR30</f>
        <v>0.18641975308641975</v>
      </c>
      <c r="CD30" s="10"/>
    </row>
    <row r="31" spans="1:82" ht="12" outlineLevel="1">
      <c r="A31" s="11"/>
      <c r="B31" s="141">
        <v>332</v>
      </c>
      <c r="C31" s="138" t="s">
        <v>217</v>
      </c>
      <c r="D31" s="58" t="s">
        <v>205</v>
      </c>
      <c r="E31" s="236">
        <v>1</v>
      </c>
      <c r="F31" s="132">
        <v>1</v>
      </c>
      <c r="G31" s="132">
        <v>1</v>
      </c>
      <c r="H31" s="132">
        <v>1</v>
      </c>
      <c r="I31" s="132">
        <v>7</v>
      </c>
      <c r="J31" s="132">
        <v>4</v>
      </c>
      <c r="K31" s="132">
        <v>16</v>
      </c>
      <c r="L31" s="132">
        <v>17</v>
      </c>
      <c r="M31" s="132">
        <v>49</v>
      </c>
      <c r="N31" s="132">
        <v>90</v>
      </c>
      <c r="O31" s="132">
        <v>89</v>
      </c>
      <c r="P31" s="132">
        <v>150</v>
      </c>
      <c r="Q31" s="265">
        <f>SUM(E31:P31)</f>
        <v>426</v>
      </c>
      <c r="R31" s="59">
        <f>E31/E$206</f>
        <v>2.3424140919631773E-05</v>
      </c>
      <c r="S31" s="59">
        <f>F31/F$206</f>
        <v>4.073485681697829E-05</v>
      </c>
      <c r="T31" s="59">
        <f>G31/G$206</f>
        <v>5.318300271233314E-05</v>
      </c>
      <c r="U31" s="59">
        <f>H31/H$206</f>
        <v>5.903536218194698E-05</v>
      </c>
      <c r="V31" s="59">
        <f>I31/I$206</f>
        <v>0.0004558181936576154</v>
      </c>
      <c r="W31" s="59">
        <f>J31/J$206</f>
        <v>0.0002506736855298615</v>
      </c>
      <c r="X31" s="59">
        <f>K31/K$206</f>
        <v>0.001380977041256689</v>
      </c>
      <c r="Y31" s="59">
        <f>L31/L$206</f>
        <v>0.0015294646873594243</v>
      </c>
      <c r="Z31" s="59">
        <f>M31/M$206</f>
        <v>0.003999347045380346</v>
      </c>
      <c r="AA31" s="59">
        <f>N31/N$206</f>
        <v>0.005236515971373713</v>
      </c>
      <c r="AB31" s="59">
        <f>O31/O$206</f>
        <v>0.0044629425333467055</v>
      </c>
      <c r="AC31" s="18">
        <f>P31/P$206</f>
        <v>0.005881199764752009</v>
      </c>
      <c r="AD31" s="301">
        <f>Q31/Q$206</f>
        <v>0.001837133381921055</v>
      </c>
      <c r="AE31" s="13">
        <v>7</v>
      </c>
      <c r="AF31" s="12">
        <v>12</v>
      </c>
      <c r="AG31" s="140">
        <v>13</v>
      </c>
      <c r="AH31" s="261">
        <f>AE31+AF31+AG31</f>
        <v>32</v>
      </c>
      <c r="AI31" s="13"/>
      <c r="AJ31" s="12"/>
      <c r="AK31" s="113">
        <v>2</v>
      </c>
      <c r="AL31" s="262">
        <f>AI31+AJ31+AK31</f>
        <v>2</v>
      </c>
      <c r="AM31" s="13">
        <f>AE31+AI31</f>
        <v>7</v>
      </c>
      <c r="AN31" s="12">
        <f>AF31+AJ31</f>
        <v>12</v>
      </c>
      <c r="AO31" s="140">
        <f>AG31+AK31</f>
        <v>15</v>
      </c>
      <c r="AP31" s="114">
        <f>AO31/11*12</f>
        <v>16.363636363636363</v>
      </c>
      <c r="AQ31" s="263">
        <f>AM31+AN31+AO31</f>
        <v>34</v>
      </c>
      <c r="AR31" s="263">
        <f>AM31+AN31+AP31</f>
        <v>35.36363636363636</v>
      </c>
      <c r="AS31" s="260">
        <f>AQ31/AQ$206</f>
        <v>0.003942486085343228</v>
      </c>
      <c r="AT31" s="14">
        <f>SUM(L31:N31)</f>
        <v>156</v>
      </c>
      <c r="AU31" s="82">
        <f>AQ31</f>
        <v>34</v>
      </c>
      <c r="AV31" s="151">
        <f>AU31/SUM(L31:N31)</f>
        <v>0.21794871794871795</v>
      </c>
      <c r="AW31" s="139"/>
      <c r="AX31" s="136">
        <f>P31-L31</f>
        <v>133</v>
      </c>
      <c r="AY31" s="134">
        <f>P31-M31</f>
        <v>101</v>
      </c>
      <c r="AZ31" s="134">
        <f>P31-N31</f>
        <v>60</v>
      </c>
      <c r="BA31" s="134">
        <f>P31-O31</f>
        <v>61</v>
      </c>
      <c r="BB31" s="134"/>
      <c r="BC31" s="46">
        <f>AX31/L31</f>
        <v>7.823529411764706</v>
      </c>
      <c r="BD31" s="46">
        <f>AY31/M31</f>
        <v>2.061224489795918</v>
      </c>
      <c r="BE31" s="143">
        <f>AZ31/N31</f>
        <v>0.6666666666666666</v>
      </c>
      <c r="BF31" s="46">
        <f>BA31/O31</f>
        <v>0.6853932584269663</v>
      </c>
      <c r="BG31" s="151"/>
      <c r="BH31" s="46"/>
      <c r="BI31" s="14">
        <v>10</v>
      </c>
      <c r="BJ31" s="48">
        <v>0</v>
      </c>
      <c r="BK31" s="48">
        <v>32</v>
      </c>
      <c r="BL31" s="48">
        <v>-2</v>
      </c>
      <c r="BM31" s="48">
        <v>-7</v>
      </c>
      <c r="BN31" s="48">
        <v>32</v>
      </c>
      <c r="BO31" s="48">
        <v>-3</v>
      </c>
      <c r="BP31" s="264">
        <v>23</v>
      </c>
      <c r="BQ31" s="48">
        <v>27.5</v>
      </c>
      <c r="BR31" s="82">
        <v>27.5</v>
      </c>
      <c r="BS31" s="143">
        <f>E31/BI31</f>
        <v>0.1</v>
      </c>
      <c r="BT31" s="143"/>
      <c r="BU31" s="143">
        <f>G31/BK31</f>
        <v>0.03125</v>
      </c>
      <c r="BV31" s="143">
        <f>H31/BL31</f>
        <v>-0.5</v>
      </c>
      <c r="BW31" s="143">
        <f>I31/BM31</f>
        <v>-1</v>
      </c>
      <c r="BX31" s="143">
        <f>J31/BN31</f>
        <v>0.125</v>
      </c>
      <c r="BY31" s="143">
        <f>K31/BO31</f>
        <v>-5.333333333333333</v>
      </c>
      <c r="BZ31" s="143">
        <f>L31/BP31</f>
        <v>0.7391304347826086</v>
      </c>
      <c r="CA31" s="143">
        <f>M31/BQ31</f>
        <v>1.7818181818181817</v>
      </c>
      <c r="CB31" s="151">
        <f>N31/BR31</f>
        <v>3.272727272727273</v>
      </c>
      <c r="CD31" s="10"/>
    </row>
    <row r="32" spans="1:82" ht="12" outlineLevel="1">
      <c r="A32" s="11"/>
      <c r="B32" s="141">
        <v>355</v>
      </c>
      <c r="C32" s="138" t="s">
        <v>218</v>
      </c>
      <c r="D32" s="58" t="s">
        <v>116</v>
      </c>
      <c r="E32" s="258">
        <v>188</v>
      </c>
      <c r="F32" s="132">
        <v>52</v>
      </c>
      <c r="G32" s="132">
        <v>222</v>
      </c>
      <c r="H32" s="132">
        <v>255</v>
      </c>
      <c r="I32" s="132">
        <v>186</v>
      </c>
      <c r="J32" s="132">
        <v>128</v>
      </c>
      <c r="K32" s="132">
        <v>93</v>
      </c>
      <c r="L32" s="132">
        <v>54</v>
      </c>
      <c r="M32" s="132">
        <v>128</v>
      </c>
      <c r="N32" s="132">
        <v>187</v>
      </c>
      <c r="O32" s="132">
        <v>206</v>
      </c>
      <c r="P32" s="132">
        <v>192</v>
      </c>
      <c r="Q32" s="265">
        <f>SUM(E32:P32)</f>
        <v>1891</v>
      </c>
      <c r="R32" s="59">
        <f>E32/E$206</f>
        <v>0.004403738492890773</v>
      </c>
      <c r="S32" s="59">
        <f>F32/F$206</f>
        <v>0.002118212554482871</v>
      </c>
      <c r="T32" s="59">
        <f>G32/G$206</f>
        <v>0.011806626602137956</v>
      </c>
      <c r="U32" s="59">
        <f>H32/H$206</f>
        <v>0.015054017356396481</v>
      </c>
      <c r="V32" s="59">
        <f>I32/I$206</f>
        <v>0.012111740574330924</v>
      </c>
      <c r="W32" s="59">
        <f>J32/J$206</f>
        <v>0.008021557936955567</v>
      </c>
      <c r="X32" s="59">
        <f>K32/K$206</f>
        <v>0.008026929052304505</v>
      </c>
      <c r="Y32" s="59">
        <f>L32/L$206</f>
        <v>0.004858299595141701</v>
      </c>
      <c r="Z32" s="59">
        <f>M32/M$206</f>
        <v>0.010447273914462945</v>
      </c>
      <c r="AA32" s="59">
        <f>N32/N$206</f>
        <v>0.010880316518298714</v>
      </c>
      <c r="AB32" s="59">
        <f>O32/O$206</f>
        <v>0.010329956874937318</v>
      </c>
      <c r="AC32" s="18">
        <f>P32/P$206</f>
        <v>0.007527935698882572</v>
      </c>
      <c r="AD32" s="301">
        <f>Q32/Q$206</f>
        <v>0.008154974707072101</v>
      </c>
      <c r="AE32" s="13">
        <v>41</v>
      </c>
      <c r="AF32" s="12">
        <v>23</v>
      </c>
      <c r="AG32" s="140">
        <v>15</v>
      </c>
      <c r="AH32" s="261">
        <f>AE32+AF32+AG32</f>
        <v>79</v>
      </c>
      <c r="AI32" s="13"/>
      <c r="AJ32" s="12"/>
      <c r="AK32" s="113"/>
      <c r="AL32" s="262">
        <f>AI32+AJ32+AK32</f>
        <v>0</v>
      </c>
      <c r="AM32" s="13">
        <f>AE32+AI32</f>
        <v>41</v>
      </c>
      <c r="AN32" s="12">
        <f>AF32+AJ32</f>
        <v>23</v>
      </c>
      <c r="AO32" s="140">
        <f>AG32+AK32</f>
        <v>15</v>
      </c>
      <c r="AP32" s="114">
        <f>AO32/11*12</f>
        <v>16.363636363636363</v>
      </c>
      <c r="AQ32" s="263">
        <f>AM32+AN32+AO32</f>
        <v>79</v>
      </c>
      <c r="AR32" s="263">
        <f>AM32+AN32+AP32</f>
        <v>80.36363636363636</v>
      </c>
      <c r="AS32" s="260">
        <f>AQ32/AQ$206</f>
        <v>0.009160482374768089</v>
      </c>
      <c r="AT32" s="14">
        <f>SUM(L32:N32)</f>
        <v>369</v>
      </c>
      <c r="AU32" s="82">
        <f>AQ32</f>
        <v>79</v>
      </c>
      <c r="AV32" s="151">
        <f>AU32/SUM(L32:N32)</f>
        <v>0.2140921409214092</v>
      </c>
      <c r="AW32" s="139"/>
      <c r="AX32" s="136">
        <f>P32-L32</f>
        <v>138</v>
      </c>
      <c r="AY32" s="134">
        <f>P32-M32</f>
        <v>64</v>
      </c>
      <c r="AZ32" s="134">
        <f>P32-N32</f>
        <v>5</v>
      </c>
      <c r="BA32" s="134">
        <f>P32-O32</f>
        <v>-14</v>
      </c>
      <c r="BB32" s="134"/>
      <c r="BC32" s="46">
        <f>AX32/L32</f>
        <v>2.5555555555555554</v>
      </c>
      <c r="BD32" s="46">
        <f>AY32/M32</f>
        <v>0.5</v>
      </c>
      <c r="BE32" s="137">
        <f>AZ32/N32</f>
        <v>0.026737967914438502</v>
      </c>
      <c r="BF32" s="46">
        <f>BA32/O32</f>
        <v>-0.06796116504854369</v>
      </c>
      <c r="BG32" s="151"/>
      <c r="BH32" s="46"/>
      <c r="BI32" s="14">
        <v>33</v>
      </c>
      <c r="BJ32" s="48">
        <v>84</v>
      </c>
      <c r="BK32" s="48">
        <v>105</v>
      </c>
      <c r="BL32" s="48">
        <v>27</v>
      </c>
      <c r="BM32" s="48">
        <v>54</v>
      </c>
      <c r="BN32" s="48">
        <v>125</v>
      </c>
      <c r="BO32" s="48">
        <v>150</v>
      </c>
      <c r="BP32" s="264">
        <v>252</v>
      </c>
      <c r="BQ32" s="48">
        <v>194.5</v>
      </c>
      <c r="BR32" s="82">
        <v>194.5</v>
      </c>
      <c r="BS32" s="143">
        <f>E32/BI32</f>
        <v>5.696969696969697</v>
      </c>
      <c r="BT32" s="143">
        <f>F32/BJ32</f>
        <v>0.6190476190476191</v>
      </c>
      <c r="BU32" s="143">
        <f>G32/BK32</f>
        <v>2.1142857142857143</v>
      </c>
      <c r="BV32" s="143">
        <f>H32/BL32</f>
        <v>9.444444444444445</v>
      </c>
      <c r="BW32" s="143">
        <f>I32/BM32</f>
        <v>3.4444444444444446</v>
      </c>
      <c r="BX32" s="143">
        <f>J32/BN32</f>
        <v>1.024</v>
      </c>
      <c r="BY32" s="143">
        <f>K32/BO32</f>
        <v>0.62</v>
      </c>
      <c r="BZ32" s="143">
        <f>L32/BP32</f>
        <v>0.21428571428571427</v>
      </c>
      <c r="CA32" s="143">
        <f>M32/BQ32</f>
        <v>0.6580976863753213</v>
      </c>
      <c r="CB32" s="151">
        <f>N32/BR32</f>
        <v>0.961439588688946</v>
      </c>
      <c r="CD32" s="10"/>
    </row>
    <row r="33" spans="1:82" ht="12" outlineLevel="1">
      <c r="A33" s="11"/>
      <c r="B33" s="141">
        <v>323</v>
      </c>
      <c r="C33" s="138" t="s">
        <v>217</v>
      </c>
      <c r="D33" s="58" t="s">
        <v>212</v>
      </c>
      <c r="E33" s="258">
        <v>14</v>
      </c>
      <c r="F33" s="132">
        <v>17</v>
      </c>
      <c r="G33" s="132">
        <v>9</v>
      </c>
      <c r="H33" s="132">
        <v>11</v>
      </c>
      <c r="I33" s="132">
        <v>6</v>
      </c>
      <c r="J33" s="132">
        <v>15</v>
      </c>
      <c r="K33" s="132">
        <v>15</v>
      </c>
      <c r="L33" s="132">
        <v>18</v>
      </c>
      <c r="M33" s="132">
        <v>13</v>
      </c>
      <c r="N33" s="132">
        <v>23</v>
      </c>
      <c r="O33" s="132">
        <v>15</v>
      </c>
      <c r="P33" s="132">
        <v>23</v>
      </c>
      <c r="Q33" s="265">
        <f>SUM(E33:P33)</f>
        <v>179</v>
      </c>
      <c r="R33" s="59">
        <f>E33/E$206</f>
        <v>0.0003279379728748448</v>
      </c>
      <c r="S33" s="59">
        <f>F33/F$206</f>
        <v>0.0006924925658886309</v>
      </c>
      <c r="T33" s="59">
        <f>G33/G$206</f>
        <v>0.00047864702441099825</v>
      </c>
      <c r="U33" s="59">
        <f>H33/H$206</f>
        <v>0.0006493889840014169</v>
      </c>
      <c r="V33" s="59">
        <f>I33/I$206</f>
        <v>0.0003907013088493846</v>
      </c>
      <c r="W33" s="59">
        <f>J33/J$206</f>
        <v>0.0009400263207369807</v>
      </c>
      <c r="X33" s="59">
        <f>K33/K$206</f>
        <v>0.001294665976178146</v>
      </c>
      <c r="Y33" s="59">
        <f>L33/L$206</f>
        <v>0.0016194331983805667</v>
      </c>
      <c r="Z33" s="59">
        <f>M33/M$206</f>
        <v>0.0010610512569376427</v>
      </c>
      <c r="AA33" s="59">
        <f>N33/N$206</f>
        <v>0.0013382207482399487</v>
      </c>
      <c r="AB33" s="59">
        <f>O33/O$206</f>
        <v>0.0007521813258449504</v>
      </c>
      <c r="AC33" s="18">
        <f>P33/P$206</f>
        <v>0.0009017839639286414</v>
      </c>
      <c r="AD33" s="301">
        <f>Q33/Q$206</f>
        <v>0.0007719410219809128</v>
      </c>
      <c r="AE33" s="13">
        <v>4</v>
      </c>
      <c r="AF33" s="12">
        <v>5</v>
      </c>
      <c r="AG33" s="140">
        <v>2</v>
      </c>
      <c r="AH33" s="261">
        <f>AE33+AF33+AG33</f>
        <v>11</v>
      </c>
      <c r="AI33" s="13"/>
      <c r="AJ33" s="12"/>
      <c r="AK33" s="113"/>
      <c r="AL33" s="262">
        <f>AI33+AJ33+AK33</f>
        <v>0</v>
      </c>
      <c r="AM33" s="13">
        <f>AE33+AI33</f>
        <v>4</v>
      </c>
      <c r="AN33" s="12">
        <f>AF33+AJ33</f>
        <v>5</v>
      </c>
      <c r="AO33" s="140">
        <f>AG33+AK33</f>
        <v>2</v>
      </c>
      <c r="AP33" s="114">
        <f>AO33/11*12</f>
        <v>2.1818181818181817</v>
      </c>
      <c r="AQ33" s="263">
        <f>AM33+AN33+AO33</f>
        <v>11</v>
      </c>
      <c r="AR33" s="263">
        <f>AM33+AN33+AP33</f>
        <v>11.181818181818182</v>
      </c>
      <c r="AS33" s="260">
        <f>AQ33/AQ$206</f>
        <v>0.0012755102040816326</v>
      </c>
      <c r="AT33" s="14">
        <f>SUM(L33:N33)</f>
        <v>54</v>
      </c>
      <c r="AU33" s="82">
        <f>AQ33</f>
        <v>11</v>
      </c>
      <c r="AV33" s="151">
        <f>AU33/SUM(L33:N33)</f>
        <v>0.2037037037037037</v>
      </c>
      <c r="AW33" s="139"/>
      <c r="AX33" s="136">
        <f>P33-L33</f>
        <v>5</v>
      </c>
      <c r="AY33" s="134">
        <f>P33-M33</f>
        <v>10</v>
      </c>
      <c r="AZ33" s="134">
        <f>P33-N33</f>
        <v>0</v>
      </c>
      <c r="BA33" s="134">
        <f>P33-O33</f>
        <v>8</v>
      </c>
      <c r="BB33" s="134"/>
      <c r="BC33" s="46">
        <f>AX33/L33</f>
        <v>0.2777777777777778</v>
      </c>
      <c r="BD33" s="46">
        <f>AY33/M33</f>
        <v>0.7692307692307693</v>
      </c>
      <c r="BE33" s="137">
        <f>AZ33/N33</f>
        <v>0</v>
      </c>
      <c r="BF33" s="46">
        <f>BA33/O33</f>
        <v>0.5333333333333333</v>
      </c>
      <c r="BG33" s="151"/>
      <c r="BH33" s="46"/>
      <c r="BI33" s="14">
        <v>10</v>
      </c>
      <c r="BJ33" s="48">
        <v>21</v>
      </c>
      <c r="BK33" s="48">
        <v>44</v>
      </c>
      <c r="BL33" s="48">
        <v>12</v>
      </c>
      <c r="BM33" s="48">
        <v>9</v>
      </c>
      <c r="BN33" s="48">
        <v>12</v>
      </c>
      <c r="BO33" s="48">
        <v>6</v>
      </c>
      <c r="BP33" s="264">
        <v>41</v>
      </c>
      <c r="BQ33" s="48">
        <v>49</v>
      </c>
      <c r="BR33" s="82">
        <v>49</v>
      </c>
      <c r="BS33" s="143">
        <f>E33/BI33</f>
        <v>1.4</v>
      </c>
      <c r="BT33" s="143">
        <f>F33/BJ33</f>
        <v>0.8095238095238095</v>
      </c>
      <c r="BU33" s="143">
        <f>G33/BK33</f>
        <v>0.20454545454545456</v>
      </c>
      <c r="BV33" s="143">
        <f>H33/BL33</f>
        <v>0.9166666666666666</v>
      </c>
      <c r="BW33" s="143">
        <f>I33/BM33</f>
        <v>0.6666666666666666</v>
      </c>
      <c r="BX33" s="143">
        <f>J33/BN33</f>
        <v>1.25</v>
      </c>
      <c r="BY33" s="143">
        <f>K33/BO33</f>
        <v>2.5</v>
      </c>
      <c r="BZ33" s="143">
        <f>L33/BP33</f>
        <v>0.43902439024390244</v>
      </c>
      <c r="CA33" s="143">
        <f>M33/BQ33</f>
        <v>0.2653061224489796</v>
      </c>
      <c r="CB33" s="151">
        <f>N33/BR33</f>
        <v>0.46938775510204084</v>
      </c>
      <c r="CD33" s="10"/>
    </row>
    <row r="34" spans="1:82" ht="12" outlineLevel="1">
      <c r="A34" s="11"/>
      <c r="B34" s="131">
        <v>257</v>
      </c>
      <c r="C34" s="138" t="s">
        <v>27</v>
      </c>
      <c r="D34" s="58" t="s">
        <v>78</v>
      </c>
      <c r="E34" s="266">
        <v>18</v>
      </c>
      <c r="F34" s="132">
        <v>10</v>
      </c>
      <c r="G34" s="132">
        <v>4</v>
      </c>
      <c r="H34" s="132">
        <v>8</v>
      </c>
      <c r="I34" s="132">
        <v>11</v>
      </c>
      <c r="J34" s="132">
        <v>15</v>
      </c>
      <c r="K34" s="132">
        <v>8</v>
      </c>
      <c r="L34" s="132">
        <v>9</v>
      </c>
      <c r="M34" s="132">
        <v>21</v>
      </c>
      <c r="N34" s="132">
        <v>15</v>
      </c>
      <c r="O34" s="132">
        <v>10</v>
      </c>
      <c r="P34" s="132">
        <v>28</v>
      </c>
      <c r="Q34" s="265">
        <f>SUM(E34:P34)</f>
        <v>157</v>
      </c>
      <c r="R34" s="59">
        <f>E34/E$206</f>
        <v>0.00042163453655337193</v>
      </c>
      <c r="S34" s="59">
        <f>F34/F$206</f>
        <v>0.0004073485681697829</v>
      </c>
      <c r="T34" s="59">
        <f>G34/G$206</f>
        <v>0.00021273201084933256</v>
      </c>
      <c r="U34" s="59">
        <f>H34/H$206</f>
        <v>0.00047228289745557587</v>
      </c>
      <c r="V34" s="59">
        <f>I34/I$206</f>
        <v>0.0007162857328905385</v>
      </c>
      <c r="W34" s="59">
        <f>J34/J$206</f>
        <v>0.0009400263207369807</v>
      </c>
      <c r="X34" s="59">
        <f>K34/K$206</f>
        <v>0.0006904885206283445</v>
      </c>
      <c r="Y34" s="59">
        <f>L34/L$206</f>
        <v>0.0008097165991902834</v>
      </c>
      <c r="Z34" s="59">
        <f>M34/M$206</f>
        <v>0.0017140058765915769</v>
      </c>
      <c r="AA34" s="59">
        <f>N34/N$206</f>
        <v>0.0008727526618956188</v>
      </c>
      <c r="AB34" s="59">
        <f>O34/O$206</f>
        <v>0.0005014542172299669</v>
      </c>
      <c r="AC34" s="18">
        <f>P34/P$206</f>
        <v>0.0010978239560870417</v>
      </c>
      <c r="AD34" s="301">
        <f>Q34/Q$206</f>
        <v>0.0006770655891117503</v>
      </c>
      <c r="AE34" s="13">
        <v>3</v>
      </c>
      <c r="AF34" s="12">
        <v>3</v>
      </c>
      <c r="AG34" s="140">
        <v>3</v>
      </c>
      <c r="AH34" s="261">
        <f>AE34+AF34+AG34</f>
        <v>9</v>
      </c>
      <c r="AI34" s="13"/>
      <c r="AJ34" s="12"/>
      <c r="AK34" s="113"/>
      <c r="AL34" s="262">
        <f>AI34+AJ34+AK34</f>
        <v>0</v>
      </c>
      <c r="AM34" s="13">
        <f>AE34+AI34</f>
        <v>3</v>
      </c>
      <c r="AN34" s="12">
        <f>AF34+AJ34</f>
        <v>3</v>
      </c>
      <c r="AO34" s="140">
        <f>AG34+AK34</f>
        <v>3</v>
      </c>
      <c r="AP34" s="114">
        <f>AO34/11*12</f>
        <v>3.2727272727272725</v>
      </c>
      <c r="AQ34" s="263">
        <f>AM34+AN34+AO34</f>
        <v>9</v>
      </c>
      <c r="AR34" s="263">
        <f>AM34+AN34+AP34</f>
        <v>9.272727272727273</v>
      </c>
      <c r="AS34" s="260">
        <f>AQ34/AQ$206</f>
        <v>0.0010435992578849721</v>
      </c>
      <c r="AT34" s="14">
        <f>SUM(L34:N34)</f>
        <v>45</v>
      </c>
      <c r="AU34" s="82">
        <f>AQ34</f>
        <v>9</v>
      </c>
      <c r="AV34" s="151">
        <f>AU34/SUM(L34:N34)</f>
        <v>0.2</v>
      </c>
      <c r="AW34" s="139"/>
      <c r="AX34" s="136">
        <f>P34-L34</f>
        <v>19</v>
      </c>
      <c r="AY34" s="134">
        <f>P34-M34</f>
        <v>7</v>
      </c>
      <c r="AZ34" s="134">
        <f>P34-N34</f>
        <v>13</v>
      </c>
      <c r="BA34" s="134">
        <f>P34-O34</f>
        <v>18</v>
      </c>
      <c r="BB34" s="134"/>
      <c r="BC34" s="46">
        <f>AX34/L34</f>
        <v>2.111111111111111</v>
      </c>
      <c r="BD34" s="46">
        <f>AY34/M34</f>
        <v>0.3333333333333333</v>
      </c>
      <c r="BE34" s="143">
        <f>AZ34/N34</f>
        <v>0.8666666666666667</v>
      </c>
      <c r="BF34" s="46">
        <f>BA34/O34</f>
        <v>1.8</v>
      </c>
      <c r="BG34" s="151"/>
      <c r="BH34" s="46"/>
      <c r="BI34" s="14">
        <v>40</v>
      </c>
      <c r="BJ34" s="48">
        <v>41</v>
      </c>
      <c r="BK34" s="48">
        <v>43</v>
      </c>
      <c r="BL34" s="48">
        <v>42</v>
      </c>
      <c r="BM34" s="48">
        <v>33</v>
      </c>
      <c r="BN34" s="48">
        <v>34</v>
      </c>
      <c r="BO34" s="48">
        <v>52</v>
      </c>
      <c r="BP34" s="264">
        <v>31</v>
      </c>
      <c r="BQ34" s="48">
        <v>71.5</v>
      </c>
      <c r="BR34" s="82">
        <v>71.5</v>
      </c>
      <c r="BS34" s="143">
        <f>E34/BI34</f>
        <v>0.45</v>
      </c>
      <c r="BT34" s="143">
        <f>F34/BJ34</f>
        <v>0.24390243902439024</v>
      </c>
      <c r="BU34" s="143">
        <f>G34/BK34</f>
        <v>0.09302325581395349</v>
      </c>
      <c r="BV34" s="143">
        <f>H34/BL34</f>
        <v>0.19047619047619047</v>
      </c>
      <c r="BW34" s="143">
        <f>I34/BM34</f>
        <v>0.3333333333333333</v>
      </c>
      <c r="BX34" s="143">
        <f>J34/BN34</f>
        <v>0.4411764705882353</v>
      </c>
      <c r="BY34" s="143">
        <f>K34/BO34</f>
        <v>0.15384615384615385</v>
      </c>
      <c r="BZ34" s="143">
        <f>L34/BP34</f>
        <v>0.2903225806451613</v>
      </c>
      <c r="CA34" s="143">
        <f>M34/BQ34</f>
        <v>0.2937062937062937</v>
      </c>
      <c r="CB34" s="151">
        <f>N34/BR34</f>
        <v>0.2097902097902098</v>
      </c>
      <c r="CD34" s="10"/>
    </row>
    <row r="35" spans="1:82" ht="12" outlineLevel="1">
      <c r="A35" s="11"/>
      <c r="B35" s="141" t="s">
        <v>21</v>
      </c>
      <c r="C35" s="138" t="s">
        <v>27</v>
      </c>
      <c r="D35" s="58" t="s">
        <v>211</v>
      </c>
      <c r="E35" s="258">
        <v>6</v>
      </c>
      <c r="F35" s="132">
        <v>4</v>
      </c>
      <c r="G35" s="132">
        <v>4</v>
      </c>
      <c r="H35" s="132">
        <v>4</v>
      </c>
      <c r="I35" s="132">
        <v>3</v>
      </c>
      <c r="J35" s="132">
        <v>2</v>
      </c>
      <c r="K35" s="132">
        <v>1</v>
      </c>
      <c r="L35" s="132">
        <v>0</v>
      </c>
      <c r="M35" s="132">
        <v>0</v>
      </c>
      <c r="N35" s="132">
        <v>5</v>
      </c>
      <c r="O35" s="132">
        <v>3</v>
      </c>
      <c r="P35" s="20">
        <v>3</v>
      </c>
      <c r="Q35" s="265">
        <f>SUM(E35:P35)</f>
        <v>35</v>
      </c>
      <c r="R35" s="59">
        <f>E35/E$206</f>
        <v>0.00014054484551779064</v>
      </c>
      <c r="S35" s="59">
        <f>F35/F$206</f>
        <v>0.00016293942726791315</v>
      </c>
      <c r="T35" s="59">
        <f>G35/G$206</f>
        <v>0.00021273201084933256</v>
      </c>
      <c r="U35" s="59">
        <f>H35/H$206</f>
        <v>0.00023614144872778793</v>
      </c>
      <c r="V35" s="59">
        <f>I35/I$206</f>
        <v>0.0001953506544246923</v>
      </c>
      <c r="W35" s="59">
        <f>J35/J$206</f>
        <v>0.00012533684276493074</v>
      </c>
      <c r="X35" s="59">
        <f>K35/K$206</f>
        <v>8.631106507854307E-05</v>
      </c>
      <c r="Y35" s="59">
        <f>L35/L$206</f>
        <v>0</v>
      </c>
      <c r="Z35" s="59">
        <f>M35/M$206</f>
        <v>0</v>
      </c>
      <c r="AA35" s="59">
        <f>N35/N$206</f>
        <v>0.00029091755396520625</v>
      </c>
      <c r="AB35" s="59">
        <f>O35/O$206</f>
        <v>0.00015043626516899006</v>
      </c>
      <c r="AC35" s="18">
        <f>P35/P$206</f>
        <v>0.00011762399529504019</v>
      </c>
      <c r="AD35" s="301">
        <f>Q35/Q$206</f>
        <v>0.00015093818865548575</v>
      </c>
      <c r="AE35" s="13"/>
      <c r="AF35" s="12"/>
      <c r="AG35" s="140">
        <v>1</v>
      </c>
      <c r="AH35" s="261">
        <f>AE35+AF35+AG35</f>
        <v>1</v>
      </c>
      <c r="AI35" s="13"/>
      <c r="AJ35" s="12"/>
      <c r="AK35" s="113"/>
      <c r="AL35" s="262">
        <f>AI35+AJ35+AK35</f>
        <v>0</v>
      </c>
      <c r="AM35" s="13">
        <f>AE35+AI35</f>
        <v>0</v>
      </c>
      <c r="AN35" s="12">
        <f>AF35+AJ35</f>
        <v>0</v>
      </c>
      <c r="AO35" s="140">
        <f>AG35+AK35</f>
        <v>1</v>
      </c>
      <c r="AP35" s="114">
        <f>AO35/11*12</f>
        <v>1.0909090909090908</v>
      </c>
      <c r="AQ35" s="263">
        <f>AM35+AN35+AO35</f>
        <v>1</v>
      </c>
      <c r="AR35" s="263">
        <f>AM35+AN35+AP35</f>
        <v>1.0909090909090908</v>
      </c>
      <c r="AS35" s="260">
        <f>AQ35/AQ$206</f>
        <v>0.00011595547309833024</v>
      </c>
      <c r="AT35" s="14">
        <f>SUM(L35:N35)</f>
        <v>5</v>
      </c>
      <c r="AU35" s="82">
        <f>AQ35</f>
        <v>1</v>
      </c>
      <c r="AV35" s="151">
        <f>AU35/SUM(L35:N35)</f>
        <v>0.2</v>
      </c>
      <c r="AW35" s="139"/>
      <c r="AX35" s="136">
        <f>P35-L35</f>
        <v>3</v>
      </c>
      <c r="AY35" s="134">
        <f>P35-M35</f>
        <v>3</v>
      </c>
      <c r="AZ35" s="134">
        <f>P35-N35</f>
        <v>-2</v>
      </c>
      <c r="BA35" s="134">
        <f>P35-O35</f>
        <v>0</v>
      </c>
      <c r="BB35" s="134"/>
      <c r="BC35" s="46"/>
      <c r="BD35" s="46"/>
      <c r="BE35" s="137">
        <f>AZ35/N35</f>
        <v>-0.4</v>
      </c>
      <c r="BF35" s="46">
        <f>BA35/O35</f>
        <v>0</v>
      </c>
      <c r="BG35" s="151"/>
      <c r="BH35" s="46"/>
      <c r="BI35" s="14">
        <v>0</v>
      </c>
      <c r="BJ35" s="48">
        <v>4</v>
      </c>
      <c r="BK35" s="48">
        <v>2</v>
      </c>
      <c r="BL35" s="48">
        <v>1</v>
      </c>
      <c r="BM35" s="48">
        <v>1</v>
      </c>
      <c r="BN35" s="48">
        <v>3</v>
      </c>
      <c r="BO35" s="48">
        <v>5</v>
      </c>
      <c r="BP35" s="264">
        <v>6</v>
      </c>
      <c r="BQ35" s="48">
        <v>-2</v>
      </c>
      <c r="BR35" s="82">
        <v>-2</v>
      </c>
      <c r="BS35" s="143"/>
      <c r="BT35" s="143">
        <f>F35/BJ35</f>
        <v>1</v>
      </c>
      <c r="BU35" s="143">
        <f>G35/BK35</f>
        <v>2</v>
      </c>
      <c r="BV35" s="143">
        <f>H35/BL35</f>
        <v>4</v>
      </c>
      <c r="BW35" s="143">
        <f>I35/BM35</f>
        <v>3</v>
      </c>
      <c r="BX35" s="143">
        <f>J35/BN35</f>
        <v>0.6666666666666666</v>
      </c>
      <c r="BY35" s="143">
        <f>K35/BO35</f>
        <v>0.2</v>
      </c>
      <c r="BZ35" s="143">
        <f>L35/BP35</f>
        <v>0</v>
      </c>
      <c r="CA35" s="143">
        <f>M35/BQ35</f>
        <v>0</v>
      </c>
      <c r="CB35" s="151">
        <f>N35/BR35</f>
        <v>-2.5</v>
      </c>
      <c r="CD35" s="10"/>
    </row>
    <row r="36" spans="1:82" ht="12" outlineLevel="1">
      <c r="A36" s="11"/>
      <c r="B36" s="141">
        <v>261</v>
      </c>
      <c r="C36" s="138" t="s">
        <v>27</v>
      </c>
      <c r="D36" s="58" t="s">
        <v>203</v>
      </c>
      <c r="E36" s="266">
        <v>292</v>
      </c>
      <c r="F36" s="132">
        <v>230</v>
      </c>
      <c r="G36" s="132">
        <v>199</v>
      </c>
      <c r="H36" s="132">
        <v>210</v>
      </c>
      <c r="I36" s="132">
        <v>182</v>
      </c>
      <c r="J36" s="132">
        <v>228</v>
      </c>
      <c r="K36" s="132">
        <v>167</v>
      </c>
      <c r="L36" s="132">
        <v>199</v>
      </c>
      <c r="M36" s="132">
        <v>281</v>
      </c>
      <c r="N36" s="132">
        <v>347</v>
      </c>
      <c r="O36" s="132">
        <v>388</v>
      </c>
      <c r="P36" s="132">
        <v>555</v>
      </c>
      <c r="Q36" s="265">
        <f>SUM(E36:P36)</f>
        <v>3278</v>
      </c>
      <c r="R36" s="59">
        <f>E36/E$206</f>
        <v>0.006839849148532477</v>
      </c>
      <c r="S36" s="59">
        <f>F36/F$206</f>
        <v>0.009369017067905007</v>
      </c>
      <c r="T36" s="59">
        <f>G36/G$206</f>
        <v>0.010583417539754295</v>
      </c>
      <c r="U36" s="59">
        <f>H36/H$206</f>
        <v>0.012397426058208868</v>
      </c>
      <c r="V36" s="59">
        <f>I36/I$206</f>
        <v>0.011851273035098002</v>
      </c>
      <c r="W36" s="59">
        <f>J36/J$206</f>
        <v>0.014288400075202106</v>
      </c>
      <c r="X36" s="59">
        <f>K36/K$206</f>
        <v>0.014413947868116693</v>
      </c>
      <c r="Y36" s="59">
        <f>L36/L$206</f>
        <v>0.01790373369320738</v>
      </c>
      <c r="Z36" s="59">
        <f>M36/M$206</f>
        <v>0.022935031015344432</v>
      </c>
      <c r="AA36" s="59">
        <f>N36/N$206</f>
        <v>0.020189678245185316</v>
      </c>
      <c r="AB36" s="59">
        <f>O36/O$206</f>
        <v>0.019456423628522717</v>
      </c>
      <c r="AC36" s="18">
        <f>P36/P$206</f>
        <v>0.021760439129582435</v>
      </c>
      <c r="AD36" s="301">
        <f>Q36/Q$206</f>
        <v>0.014136439497505208</v>
      </c>
      <c r="AE36" s="13">
        <v>37</v>
      </c>
      <c r="AF36" s="12">
        <v>81</v>
      </c>
      <c r="AG36" s="140">
        <v>40</v>
      </c>
      <c r="AH36" s="261">
        <f>AE36+AF36+AG36</f>
        <v>158</v>
      </c>
      <c r="AI36" s="13"/>
      <c r="AJ36" s="12"/>
      <c r="AK36" s="113"/>
      <c r="AL36" s="262">
        <f>AI36+AJ36+AK36</f>
        <v>0</v>
      </c>
      <c r="AM36" s="13">
        <f>AE36+AI36</f>
        <v>37</v>
      </c>
      <c r="AN36" s="12">
        <f>AF36+AJ36</f>
        <v>81</v>
      </c>
      <c r="AO36" s="140">
        <f>AG36+AK36</f>
        <v>40</v>
      </c>
      <c r="AP36" s="114">
        <f>AO36/11*12</f>
        <v>43.63636363636363</v>
      </c>
      <c r="AQ36" s="263">
        <f>AM36+AN36+AO36</f>
        <v>158</v>
      </c>
      <c r="AR36" s="263">
        <f>AM36+AN36+AP36</f>
        <v>161.63636363636363</v>
      </c>
      <c r="AS36" s="260">
        <f>AQ36/AQ$206</f>
        <v>0.018320964749536178</v>
      </c>
      <c r="AT36" s="14">
        <f>SUM(L36:N36)</f>
        <v>827</v>
      </c>
      <c r="AU36" s="82">
        <f>AQ36</f>
        <v>158</v>
      </c>
      <c r="AV36" s="151">
        <f>AU36/SUM(L36:N36)</f>
        <v>0.19105199516324062</v>
      </c>
      <c r="AW36" s="139"/>
      <c r="AX36" s="136">
        <f>P36-L36</f>
        <v>356</v>
      </c>
      <c r="AY36" s="134">
        <f>P36-M36</f>
        <v>274</v>
      </c>
      <c r="AZ36" s="134">
        <f>P36-N36</f>
        <v>208</v>
      </c>
      <c r="BA36" s="134">
        <f>P36-O36</f>
        <v>167</v>
      </c>
      <c r="BB36" s="134"/>
      <c r="BC36" s="46">
        <f>AX36/L36</f>
        <v>1.7889447236180904</v>
      </c>
      <c r="BD36" s="46">
        <f>AY36/M36</f>
        <v>0.9750889679715302</v>
      </c>
      <c r="BE36" s="137">
        <f>AZ36/N36</f>
        <v>0.5994236311239193</v>
      </c>
      <c r="BF36" s="46">
        <f>BA36/O36</f>
        <v>0.43041237113402064</v>
      </c>
      <c r="BG36" s="151"/>
      <c r="BH36" s="46"/>
      <c r="BI36" s="14">
        <v>153</v>
      </c>
      <c r="BJ36" s="48">
        <v>253</v>
      </c>
      <c r="BK36" s="48">
        <v>205</v>
      </c>
      <c r="BL36" s="48">
        <v>184</v>
      </c>
      <c r="BM36" s="48">
        <v>225</v>
      </c>
      <c r="BN36" s="48">
        <v>381</v>
      </c>
      <c r="BO36" s="48">
        <v>370</v>
      </c>
      <c r="BP36" s="264">
        <v>412</v>
      </c>
      <c r="BQ36" s="48">
        <v>373.5</v>
      </c>
      <c r="BR36" s="82">
        <v>373.5</v>
      </c>
      <c r="BS36" s="143">
        <f>E36/BI36</f>
        <v>1.908496732026144</v>
      </c>
      <c r="BT36" s="143">
        <f>F36/BJ36</f>
        <v>0.9090909090909091</v>
      </c>
      <c r="BU36" s="143">
        <f>G36/BK36</f>
        <v>0.9707317073170731</v>
      </c>
      <c r="BV36" s="143">
        <f>H36/BL36</f>
        <v>1.141304347826087</v>
      </c>
      <c r="BW36" s="143">
        <f>I36/BM36</f>
        <v>0.8088888888888889</v>
      </c>
      <c r="BX36" s="143">
        <f>J36/BN36</f>
        <v>0.5984251968503937</v>
      </c>
      <c r="BY36" s="143">
        <f>K36/BO36</f>
        <v>0.45135135135135135</v>
      </c>
      <c r="BZ36" s="143">
        <f>L36/BP36</f>
        <v>0.4830097087378641</v>
      </c>
      <c r="CA36" s="143">
        <f>M36/BQ36</f>
        <v>0.7523427041499331</v>
      </c>
      <c r="CB36" s="151">
        <f>N36/BR36</f>
        <v>0.92904953145917</v>
      </c>
      <c r="CD36" s="10"/>
    </row>
    <row r="37" spans="1:82" ht="12" outlineLevel="1">
      <c r="A37" s="11"/>
      <c r="B37" s="141" t="s">
        <v>20</v>
      </c>
      <c r="C37" s="138" t="s">
        <v>325</v>
      </c>
      <c r="D37" s="58" t="s">
        <v>216</v>
      </c>
      <c r="E37" s="258">
        <v>838</v>
      </c>
      <c r="F37" s="132">
        <v>900</v>
      </c>
      <c r="G37" s="132">
        <v>970</v>
      </c>
      <c r="H37" s="132">
        <v>618</v>
      </c>
      <c r="I37" s="132">
        <v>561</v>
      </c>
      <c r="J37" s="132">
        <v>453</v>
      </c>
      <c r="K37" s="132">
        <v>380</v>
      </c>
      <c r="L37" s="132">
        <v>250</v>
      </c>
      <c r="M37" s="132">
        <v>284</v>
      </c>
      <c r="N37" s="132">
        <v>259</v>
      </c>
      <c r="O37" s="132">
        <v>277</v>
      </c>
      <c r="P37" s="20">
        <v>414</v>
      </c>
      <c r="Q37" s="265">
        <f>SUM(E37:P37)</f>
        <v>6204</v>
      </c>
      <c r="R37" s="59">
        <f>E37/E$206</f>
        <v>0.019629430090651424</v>
      </c>
      <c r="S37" s="59">
        <f>F37/F$206</f>
        <v>0.03666137113528046</v>
      </c>
      <c r="T37" s="59">
        <f>G37/G$206</f>
        <v>0.051587512630963145</v>
      </c>
      <c r="U37" s="59">
        <f>H37/H$206</f>
        <v>0.036483853828443234</v>
      </c>
      <c r="V37" s="59">
        <f>I37/I$206</f>
        <v>0.03653057237741746</v>
      </c>
      <c r="W37" s="59">
        <f>J37/J$206</f>
        <v>0.028388794886256816</v>
      </c>
      <c r="X37" s="59">
        <f>K37/K$206</f>
        <v>0.03279820472984637</v>
      </c>
      <c r="Y37" s="59">
        <f>L37/L$206</f>
        <v>0.02249212775528565</v>
      </c>
      <c r="Z37" s="59">
        <f>M37/M$206</f>
        <v>0.02317988899771466</v>
      </c>
      <c r="AA37" s="59">
        <f>N37/N$206</f>
        <v>0.015069529295397684</v>
      </c>
      <c r="AB37" s="59">
        <f>O37/O$206</f>
        <v>0.013890281817270084</v>
      </c>
      <c r="AC37" s="18">
        <f>P37/P$206</f>
        <v>0.016232111350715547</v>
      </c>
      <c r="AD37" s="301">
        <f>Q37/Q$206</f>
        <v>0.026754872069103815</v>
      </c>
      <c r="AE37" s="13">
        <v>53</v>
      </c>
      <c r="AF37" s="12">
        <v>58</v>
      </c>
      <c r="AG37" s="140">
        <v>33</v>
      </c>
      <c r="AH37" s="261">
        <f>AE37+AF37+AG37</f>
        <v>144</v>
      </c>
      <c r="AI37" s="13"/>
      <c r="AJ37" s="12"/>
      <c r="AK37" s="113"/>
      <c r="AL37" s="262">
        <f>AI37+AJ37+AK37</f>
        <v>0</v>
      </c>
      <c r="AM37" s="13">
        <f>AE37+AI37</f>
        <v>53</v>
      </c>
      <c r="AN37" s="12">
        <f>AF37+AJ37</f>
        <v>58</v>
      </c>
      <c r="AO37" s="140">
        <f>AG37+AK37</f>
        <v>33</v>
      </c>
      <c r="AP37" s="114">
        <f>AO37/11*12</f>
        <v>36</v>
      </c>
      <c r="AQ37" s="263">
        <f>AM37+AN37+AO37</f>
        <v>144</v>
      </c>
      <c r="AR37" s="263">
        <f>AM37+AN37+AP37</f>
        <v>147</v>
      </c>
      <c r="AS37" s="260">
        <f>AQ37/AQ$206</f>
        <v>0.016697588126159554</v>
      </c>
      <c r="AT37" s="14">
        <f>SUM(L37:N37)</f>
        <v>793</v>
      </c>
      <c r="AU37" s="82">
        <f>AQ37</f>
        <v>144</v>
      </c>
      <c r="AV37" s="151">
        <f>AU37/SUM(L37:N37)</f>
        <v>0.18158890290037832</v>
      </c>
      <c r="AW37" s="139"/>
      <c r="AX37" s="136">
        <f>P37-L37</f>
        <v>164</v>
      </c>
      <c r="AY37" s="134">
        <f>P37-M37</f>
        <v>130</v>
      </c>
      <c r="AZ37" s="134">
        <f>P37-N37</f>
        <v>155</v>
      </c>
      <c r="BA37" s="134">
        <f>P37-O37</f>
        <v>137</v>
      </c>
      <c r="BB37" s="134"/>
      <c r="BC37" s="46">
        <f>AX37/L37</f>
        <v>0.656</v>
      </c>
      <c r="BD37" s="46">
        <f>AY37/M37</f>
        <v>0.45774647887323944</v>
      </c>
      <c r="BE37" s="137">
        <f>AZ37/N37</f>
        <v>0.5984555984555985</v>
      </c>
      <c r="BF37" s="46">
        <f>BA37/O37</f>
        <v>0.49458483754512633</v>
      </c>
      <c r="BG37" s="151"/>
      <c r="BH37" s="46"/>
      <c r="BI37" s="14">
        <v>4271</v>
      </c>
      <c r="BJ37" s="48">
        <v>4095</v>
      </c>
      <c r="BK37" s="48">
        <v>4501</v>
      </c>
      <c r="BL37" s="48">
        <v>3960</v>
      </c>
      <c r="BM37" s="48">
        <v>3016</v>
      </c>
      <c r="BN37" s="48">
        <v>3381</v>
      </c>
      <c r="BO37" s="48">
        <v>2959</v>
      </c>
      <c r="BP37" s="264">
        <v>3574</v>
      </c>
      <c r="BQ37" s="48">
        <v>2771</v>
      </c>
      <c r="BR37" s="82">
        <v>2771</v>
      </c>
      <c r="BS37" s="143">
        <f>E37/BI37</f>
        <v>0.1962069772886912</v>
      </c>
      <c r="BT37" s="143">
        <f>F37/BJ37</f>
        <v>0.21978021978021978</v>
      </c>
      <c r="BU37" s="143">
        <f>G37/BK37</f>
        <v>0.21550766496334148</v>
      </c>
      <c r="BV37" s="143">
        <f>H37/BL37</f>
        <v>0.15606060606060607</v>
      </c>
      <c r="BW37" s="143">
        <f>I37/BM37</f>
        <v>0.1860079575596817</v>
      </c>
      <c r="BX37" s="143">
        <f>J37/BN37</f>
        <v>0.13398402839396628</v>
      </c>
      <c r="BY37" s="143">
        <f>K37/BO37</f>
        <v>0.12842176410949646</v>
      </c>
      <c r="BZ37" s="143">
        <f>L37/BP37</f>
        <v>0.06994963626189143</v>
      </c>
      <c r="CA37" s="143">
        <f>M37/BQ37</f>
        <v>0.10249007578491519</v>
      </c>
      <c r="CB37" s="151">
        <f>N37/BR37</f>
        <v>0.09346806207145435</v>
      </c>
      <c r="CD37" s="10"/>
    </row>
    <row r="38" spans="1:82" ht="12" outlineLevel="1">
      <c r="A38" s="11"/>
      <c r="B38" s="131">
        <v>308</v>
      </c>
      <c r="C38" s="138" t="s">
        <v>217</v>
      </c>
      <c r="D38" s="58" t="s">
        <v>88</v>
      </c>
      <c r="E38" s="258">
        <v>26</v>
      </c>
      <c r="F38" s="132">
        <v>18</v>
      </c>
      <c r="G38" s="132">
        <v>19</v>
      </c>
      <c r="H38" s="132">
        <v>12</v>
      </c>
      <c r="I38" s="132">
        <v>20</v>
      </c>
      <c r="J38" s="132">
        <v>16</v>
      </c>
      <c r="K38" s="132">
        <v>13</v>
      </c>
      <c r="L38" s="132">
        <v>24</v>
      </c>
      <c r="M38" s="132">
        <v>32</v>
      </c>
      <c r="N38" s="132">
        <v>52</v>
      </c>
      <c r="O38" s="132">
        <v>69</v>
      </c>
      <c r="P38" s="132">
        <v>96</v>
      </c>
      <c r="Q38" s="265">
        <f>SUM(E38:P38)</f>
        <v>397</v>
      </c>
      <c r="R38" s="59">
        <f>E38/E$206</f>
        <v>0.000609027663910426</v>
      </c>
      <c r="S38" s="59">
        <f>F38/F$206</f>
        <v>0.0007332274227056092</v>
      </c>
      <c r="T38" s="59">
        <f>G38/G$206</f>
        <v>0.0010104770515343296</v>
      </c>
      <c r="U38" s="59">
        <f>H38/H$206</f>
        <v>0.0007084243461833638</v>
      </c>
      <c r="V38" s="59">
        <f>I38/I$206</f>
        <v>0.0013023376961646155</v>
      </c>
      <c r="W38" s="59">
        <f>J38/J$206</f>
        <v>0.001002694742119446</v>
      </c>
      <c r="X38" s="59">
        <f>K38/K$206</f>
        <v>0.00112204384602106</v>
      </c>
      <c r="Y38" s="59">
        <f>L38/L$206</f>
        <v>0.0021592442645074223</v>
      </c>
      <c r="Z38" s="59">
        <f>M38/M$206</f>
        <v>0.002611818478615736</v>
      </c>
      <c r="AA38" s="59">
        <f>N38/N$206</f>
        <v>0.003025542561238145</v>
      </c>
      <c r="AB38" s="59">
        <f>O38/O$206</f>
        <v>0.0034600340988867715</v>
      </c>
      <c r="AC38" s="18">
        <f>P38/P$206</f>
        <v>0.003763967849441286</v>
      </c>
      <c r="AD38" s="301">
        <f>Q38/Q$206</f>
        <v>0.0017120703113207953</v>
      </c>
      <c r="AE38" s="13">
        <v>8</v>
      </c>
      <c r="AF38" s="12">
        <v>7</v>
      </c>
      <c r="AG38" s="140">
        <v>3</v>
      </c>
      <c r="AH38" s="261">
        <f>AE38+AF38+AG38</f>
        <v>18</v>
      </c>
      <c r="AI38" s="13"/>
      <c r="AJ38" s="12"/>
      <c r="AK38" s="113"/>
      <c r="AL38" s="262">
        <f>AI38+AJ38+AK38</f>
        <v>0</v>
      </c>
      <c r="AM38" s="13">
        <f>AE38+AI38</f>
        <v>8</v>
      </c>
      <c r="AN38" s="12">
        <f>AF38+AJ38</f>
        <v>7</v>
      </c>
      <c r="AO38" s="140">
        <f>AG38+AK38</f>
        <v>3</v>
      </c>
      <c r="AP38" s="114">
        <f>AO38/11*12</f>
        <v>3.2727272727272725</v>
      </c>
      <c r="AQ38" s="263">
        <f>AM38+AN38+AO38</f>
        <v>18</v>
      </c>
      <c r="AR38" s="263">
        <f>AM38+AN38+AP38</f>
        <v>18.272727272727273</v>
      </c>
      <c r="AS38" s="260">
        <f>AQ38/AQ$206</f>
        <v>0.0020871985157699443</v>
      </c>
      <c r="AT38" s="14">
        <f>SUM(L38:N38)</f>
        <v>108</v>
      </c>
      <c r="AU38" s="82">
        <f>AQ38</f>
        <v>18</v>
      </c>
      <c r="AV38" s="151">
        <f>AU38/SUM(L38:N38)</f>
        <v>0.16666666666666666</v>
      </c>
      <c r="AW38" s="139"/>
      <c r="AX38" s="136">
        <f>P38-L38</f>
        <v>72</v>
      </c>
      <c r="AY38" s="134">
        <f>P38-M38</f>
        <v>64</v>
      </c>
      <c r="AZ38" s="134">
        <f>P38-N38</f>
        <v>44</v>
      </c>
      <c r="BA38" s="134">
        <f>P38-O38</f>
        <v>27</v>
      </c>
      <c r="BB38" s="134"/>
      <c r="BC38" s="46">
        <f>AX38/L38</f>
        <v>3</v>
      </c>
      <c r="BD38" s="46">
        <f>AY38/M38</f>
        <v>2</v>
      </c>
      <c r="BE38" s="137">
        <f>AZ38/N38</f>
        <v>0.8461538461538461</v>
      </c>
      <c r="BF38" s="46">
        <f>BA38/O38</f>
        <v>0.391304347826087</v>
      </c>
      <c r="BG38" s="151"/>
      <c r="BH38" s="46"/>
      <c r="BI38" s="14">
        <v>41</v>
      </c>
      <c r="BJ38" s="48">
        <v>76</v>
      </c>
      <c r="BK38" s="48">
        <v>73</v>
      </c>
      <c r="BL38" s="48">
        <v>40</v>
      </c>
      <c r="BM38" s="48">
        <v>48</v>
      </c>
      <c r="BN38" s="48">
        <v>0</v>
      </c>
      <c r="BO38" s="48">
        <v>63</v>
      </c>
      <c r="BP38" s="264">
        <v>78</v>
      </c>
      <c r="BQ38" s="48">
        <v>71.5</v>
      </c>
      <c r="BR38" s="82">
        <v>71.5</v>
      </c>
      <c r="BS38" s="143">
        <f>E38/BI38</f>
        <v>0.6341463414634146</v>
      </c>
      <c r="BT38" s="143">
        <f>F38/BJ38</f>
        <v>0.23684210526315788</v>
      </c>
      <c r="BU38" s="143">
        <f>G38/BK38</f>
        <v>0.2602739726027397</v>
      </c>
      <c r="BV38" s="143">
        <f>H38/BL38</f>
        <v>0.3</v>
      </c>
      <c r="BW38" s="143">
        <f>I38/BM38</f>
        <v>0.4166666666666667</v>
      </c>
      <c r="BX38" s="143"/>
      <c r="BY38" s="143">
        <f>K38/BO38</f>
        <v>0.20634920634920634</v>
      </c>
      <c r="BZ38" s="143">
        <f>L38/BP38</f>
        <v>0.3076923076923077</v>
      </c>
      <c r="CA38" s="143">
        <f>M38/BQ38</f>
        <v>0.44755244755244755</v>
      </c>
      <c r="CB38" s="151">
        <f>N38/BR38</f>
        <v>0.7272727272727273</v>
      </c>
      <c r="CD38" s="10"/>
    </row>
    <row r="39" spans="1:82" ht="12" outlineLevel="1">
      <c r="A39" s="11"/>
      <c r="B39" s="131">
        <v>338</v>
      </c>
      <c r="C39" s="138" t="s">
        <v>217</v>
      </c>
      <c r="D39" s="58" t="s">
        <v>230</v>
      </c>
      <c r="E39" s="258">
        <v>4</v>
      </c>
      <c r="F39" s="132">
        <v>13</v>
      </c>
      <c r="G39" s="132">
        <v>7</v>
      </c>
      <c r="H39" s="132">
        <v>14</v>
      </c>
      <c r="I39" s="132">
        <v>7</v>
      </c>
      <c r="J39" s="132">
        <v>5</v>
      </c>
      <c r="K39" s="132">
        <v>5</v>
      </c>
      <c r="L39" s="132">
        <v>2</v>
      </c>
      <c r="M39" s="132">
        <v>1</v>
      </c>
      <c r="N39" s="132">
        <v>3</v>
      </c>
      <c r="O39" s="132">
        <v>5</v>
      </c>
      <c r="P39" s="20">
        <v>11</v>
      </c>
      <c r="Q39" s="265">
        <f>SUM(E39:P39)</f>
        <v>77</v>
      </c>
      <c r="R39" s="59">
        <f>E39/E$206</f>
        <v>9.369656367852709E-05</v>
      </c>
      <c r="S39" s="59">
        <f>F39/F$206</f>
        <v>0.0005295531386207178</v>
      </c>
      <c r="T39" s="59">
        <f>G39/G$206</f>
        <v>0.00037228101898633195</v>
      </c>
      <c r="U39" s="59">
        <f>H39/H$206</f>
        <v>0.0008264950705472578</v>
      </c>
      <c r="V39" s="59">
        <f>I39/I$206</f>
        <v>0.0004558181936576154</v>
      </c>
      <c r="W39" s="59">
        <f>J39/J$206</f>
        <v>0.0003133421069123269</v>
      </c>
      <c r="X39" s="59">
        <f>K39/K$206</f>
        <v>0.00043155532539271535</v>
      </c>
      <c r="Y39" s="59">
        <f>L39/L$206</f>
        <v>0.0001799370220422852</v>
      </c>
      <c r="Z39" s="59">
        <f>M39/M$206</f>
        <v>8.161932745674175E-05</v>
      </c>
      <c r="AA39" s="59">
        <f>N39/N$206</f>
        <v>0.00017455053237912376</v>
      </c>
      <c r="AB39" s="59">
        <f>O39/O$206</f>
        <v>0.00025072710861498345</v>
      </c>
      <c r="AC39" s="18">
        <f>P39/P$206</f>
        <v>0.0004312879827484807</v>
      </c>
      <c r="AD39" s="301">
        <f>Q39/Q$206</f>
        <v>0.00033206401504206864</v>
      </c>
      <c r="AE39" s="13"/>
      <c r="AF39" s="12">
        <v>1</v>
      </c>
      <c r="AG39" s="140"/>
      <c r="AH39" s="261">
        <f>AE39+AF39+AG39</f>
        <v>1</v>
      </c>
      <c r="AI39" s="13"/>
      <c r="AJ39" s="12"/>
      <c r="AK39" s="113"/>
      <c r="AL39" s="262">
        <f>AI39+AJ39+AK39</f>
        <v>0</v>
      </c>
      <c r="AM39" s="13">
        <f>AE39+AI39</f>
        <v>0</v>
      </c>
      <c r="AN39" s="12">
        <f>AF39+AJ39</f>
        <v>1</v>
      </c>
      <c r="AO39" s="140">
        <f>AG39+AK39</f>
        <v>0</v>
      </c>
      <c r="AP39" s="114">
        <f>AO39/11*12</f>
        <v>0</v>
      </c>
      <c r="AQ39" s="263">
        <f>AM39+AN39+AO39</f>
        <v>1</v>
      </c>
      <c r="AR39" s="263">
        <f>AM39+AN39+AP39</f>
        <v>1</v>
      </c>
      <c r="AS39" s="260">
        <f>AQ39/AQ$206</f>
        <v>0.00011595547309833024</v>
      </c>
      <c r="AT39" s="14">
        <f>SUM(L39:N39)</f>
        <v>6</v>
      </c>
      <c r="AU39" s="82">
        <f>AQ39</f>
        <v>1</v>
      </c>
      <c r="AV39" s="151">
        <f>AU39/SUM(L39:N39)</f>
        <v>0.16666666666666666</v>
      </c>
      <c r="AW39" s="139"/>
      <c r="AX39" s="136">
        <f>P39-L39</f>
        <v>9</v>
      </c>
      <c r="AY39" s="134">
        <f>P39-M39</f>
        <v>10</v>
      </c>
      <c r="AZ39" s="134">
        <f>P39-N39</f>
        <v>8</v>
      </c>
      <c r="BA39" s="134">
        <f>P39-O39</f>
        <v>6</v>
      </c>
      <c r="BB39" s="134"/>
      <c r="BC39" s="46">
        <f>AX39/L39</f>
        <v>4.5</v>
      </c>
      <c r="BD39" s="46">
        <f>AY39/M39</f>
        <v>10</v>
      </c>
      <c r="BE39" s="137">
        <f>AZ39/N39</f>
        <v>2.6666666666666665</v>
      </c>
      <c r="BF39" s="46">
        <f>BA39/O39</f>
        <v>1.2</v>
      </c>
      <c r="BG39" s="151"/>
      <c r="BH39" s="46"/>
      <c r="BI39" s="14">
        <v>-9</v>
      </c>
      <c r="BJ39" s="48">
        <v>9</v>
      </c>
      <c r="BK39" s="48">
        <v>12</v>
      </c>
      <c r="BL39" s="48">
        <v>1</v>
      </c>
      <c r="BM39" s="48">
        <v>0</v>
      </c>
      <c r="BN39" s="48">
        <v>1</v>
      </c>
      <c r="BO39" s="48">
        <v>14</v>
      </c>
      <c r="BP39" s="264">
        <v>22</v>
      </c>
      <c r="BQ39" s="48">
        <v>7</v>
      </c>
      <c r="BR39" s="82">
        <v>7</v>
      </c>
      <c r="BS39" s="143">
        <f>E39/BI39</f>
        <v>-0.4444444444444444</v>
      </c>
      <c r="BT39" s="143">
        <f>F39/BJ39</f>
        <v>1.4444444444444444</v>
      </c>
      <c r="BU39" s="143">
        <f>G39/BK39</f>
        <v>0.5833333333333334</v>
      </c>
      <c r="BV39" s="143">
        <f>H39/BL39</f>
        <v>14</v>
      </c>
      <c r="BW39" s="143"/>
      <c r="BX39" s="143">
        <f>J39/BN39</f>
        <v>5</v>
      </c>
      <c r="BY39" s="143">
        <f>K39/BO39</f>
        <v>0.35714285714285715</v>
      </c>
      <c r="BZ39" s="143">
        <f>L39/BP39</f>
        <v>0.09090909090909091</v>
      </c>
      <c r="CA39" s="143">
        <f>M39/BQ39</f>
        <v>0.14285714285714285</v>
      </c>
      <c r="CB39" s="151">
        <f>N39/BR39</f>
        <v>0.42857142857142855</v>
      </c>
      <c r="CD39" s="10"/>
    </row>
    <row r="40" spans="1:82" ht="12" outlineLevel="1">
      <c r="A40" s="11"/>
      <c r="B40" s="131">
        <v>309</v>
      </c>
      <c r="C40" s="138" t="s">
        <v>217</v>
      </c>
      <c r="D40" s="58" t="s">
        <v>89</v>
      </c>
      <c r="E40" s="258">
        <v>97</v>
      </c>
      <c r="F40" s="132">
        <v>62</v>
      </c>
      <c r="G40" s="132">
        <v>171</v>
      </c>
      <c r="H40" s="132">
        <v>320</v>
      </c>
      <c r="I40" s="132">
        <v>337</v>
      </c>
      <c r="J40" s="132">
        <v>266</v>
      </c>
      <c r="K40" s="132">
        <v>205</v>
      </c>
      <c r="L40" s="132">
        <v>123</v>
      </c>
      <c r="M40" s="132">
        <v>91</v>
      </c>
      <c r="N40" s="132">
        <v>88</v>
      </c>
      <c r="O40" s="132">
        <v>173</v>
      </c>
      <c r="P40" s="132">
        <v>367</v>
      </c>
      <c r="Q40" s="265">
        <f>SUM(E40:P40)</f>
        <v>2300</v>
      </c>
      <c r="R40" s="59">
        <f>E40/E$206</f>
        <v>0.002272141669204282</v>
      </c>
      <c r="S40" s="59">
        <f>F40/F$206</f>
        <v>0.002525561122652654</v>
      </c>
      <c r="T40" s="59">
        <f>G40/G$206</f>
        <v>0.009094293463808967</v>
      </c>
      <c r="U40" s="59">
        <f>H40/H$206</f>
        <v>0.018891315898223036</v>
      </c>
      <c r="V40" s="59">
        <f>I40/I$206</f>
        <v>0.021944390180373773</v>
      </c>
      <c r="W40" s="59">
        <f>J40/J$206</f>
        <v>0.01666980008773579</v>
      </c>
      <c r="X40" s="59">
        <f>K40/K$206</f>
        <v>0.01769376834110133</v>
      </c>
      <c r="Y40" s="59">
        <f>L40/L$206</f>
        <v>0.011066126855600539</v>
      </c>
      <c r="Z40" s="59">
        <f>M40/M$206</f>
        <v>0.007427358798563499</v>
      </c>
      <c r="AA40" s="59">
        <f>N40/N$206</f>
        <v>0.00512014894978763</v>
      </c>
      <c r="AB40" s="59">
        <f>O40/O$206</f>
        <v>0.008675157958078427</v>
      </c>
      <c r="AC40" s="18">
        <f>P40/P$206</f>
        <v>0.014389335424426584</v>
      </c>
      <c r="AD40" s="301">
        <f>Q40/Q$206</f>
        <v>0.009918795254503348</v>
      </c>
      <c r="AE40" s="13">
        <v>19</v>
      </c>
      <c r="AF40" s="12">
        <v>17</v>
      </c>
      <c r="AG40" s="140">
        <v>10</v>
      </c>
      <c r="AH40" s="261">
        <f>AE40+AF40+AG40</f>
        <v>46</v>
      </c>
      <c r="AI40" s="13"/>
      <c r="AJ40" s="12"/>
      <c r="AK40" s="113">
        <v>1</v>
      </c>
      <c r="AL40" s="262">
        <f>AI40+AJ40+AK40</f>
        <v>1</v>
      </c>
      <c r="AM40" s="13">
        <f>AE40+AI40</f>
        <v>19</v>
      </c>
      <c r="AN40" s="12">
        <f>AF40+AJ40</f>
        <v>17</v>
      </c>
      <c r="AO40" s="140">
        <f>AG40+AK40</f>
        <v>11</v>
      </c>
      <c r="AP40" s="114">
        <f>AO40/11*12</f>
        <v>12</v>
      </c>
      <c r="AQ40" s="263">
        <f>AM40+AN40+AO40</f>
        <v>47</v>
      </c>
      <c r="AR40" s="263">
        <f>AM40+AN40+AP40</f>
        <v>48</v>
      </c>
      <c r="AS40" s="260">
        <f>AQ40/AQ$206</f>
        <v>0.005449907235621521</v>
      </c>
      <c r="AT40" s="14">
        <f>SUM(L40:N40)</f>
        <v>302</v>
      </c>
      <c r="AU40" s="82">
        <f>AQ40</f>
        <v>47</v>
      </c>
      <c r="AV40" s="151">
        <f>AU40/SUM(L40:N40)</f>
        <v>0.15562913907284767</v>
      </c>
      <c r="AW40" s="139"/>
      <c r="AX40" s="136">
        <f>P40-L40</f>
        <v>244</v>
      </c>
      <c r="AY40" s="134">
        <f>P40-M40</f>
        <v>276</v>
      </c>
      <c r="AZ40" s="134">
        <f>P40-N40</f>
        <v>279</v>
      </c>
      <c r="BA40" s="134">
        <f>P40-O40</f>
        <v>194</v>
      </c>
      <c r="BB40" s="134"/>
      <c r="BC40" s="46">
        <f>AX40/L40</f>
        <v>1.983739837398374</v>
      </c>
      <c r="BD40" s="46">
        <f>AY40/M40</f>
        <v>3.032967032967033</v>
      </c>
      <c r="BE40" s="137">
        <f>AZ40/N40</f>
        <v>3.1704545454545454</v>
      </c>
      <c r="BF40" s="46">
        <f>BA40/O40</f>
        <v>1.1213872832369942</v>
      </c>
      <c r="BG40" s="151"/>
      <c r="BH40" s="46"/>
      <c r="BI40" s="14">
        <v>69</v>
      </c>
      <c r="BJ40" s="48">
        <v>171</v>
      </c>
      <c r="BK40" s="48">
        <v>192</v>
      </c>
      <c r="BL40" s="48">
        <v>142</v>
      </c>
      <c r="BM40" s="48">
        <v>173</v>
      </c>
      <c r="BN40" s="48">
        <v>251</v>
      </c>
      <c r="BO40" s="48">
        <v>274</v>
      </c>
      <c r="BP40" s="264">
        <v>672</v>
      </c>
      <c r="BQ40" s="48">
        <v>237</v>
      </c>
      <c r="BR40" s="82">
        <v>237</v>
      </c>
      <c r="BS40" s="143">
        <f>E40/BI40</f>
        <v>1.4057971014492754</v>
      </c>
      <c r="BT40" s="143">
        <f>F40/BJ40</f>
        <v>0.36257309941520466</v>
      </c>
      <c r="BU40" s="143">
        <f>G40/BK40</f>
        <v>0.890625</v>
      </c>
      <c r="BV40" s="143">
        <f>H40/BL40</f>
        <v>2.2535211267605635</v>
      </c>
      <c r="BW40" s="143">
        <f>I40/BM40</f>
        <v>1.9479768786127167</v>
      </c>
      <c r="BX40" s="143">
        <f>J40/BN40</f>
        <v>1.0597609561752988</v>
      </c>
      <c r="BY40" s="143">
        <f>K40/BO40</f>
        <v>0.7481751824817519</v>
      </c>
      <c r="BZ40" s="143">
        <f>L40/BP40</f>
        <v>0.18303571428571427</v>
      </c>
      <c r="CA40" s="143">
        <f>M40/BQ40</f>
        <v>0.38396624472573837</v>
      </c>
      <c r="CB40" s="151">
        <f>N40/BR40</f>
        <v>0.37130801687763715</v>
      </c>
      <c r="CD40" s="10"/>
    </row>
    <row r="41" spans="1:82" ht="12" outlineLevel="1">
      <c r="A41" s="11"/>
      <c r="B41" s="131">
        <v>318</v>
      </c>
      <c r="C41" s="138" t="s">
        <v>217</v>
      </c>
      <c r="D41" s="58" t="s">
        <v>96</v>
      </c>
      <c r="E41" s="258">
        <v>61</v>
      </c>
      <c r="F41" s="132">
        <v>68</v>
      </c>
      <c r="G41" s="132">
        <v>87</v>
      </c>
      <c r="H41" s="132">
        <v>173</v>
      </c>
      <c r="I41" s="132">
        <v>94</v>
      </c>
      <c r="J41" s="132">
        <v>56</v>
      </c>
      <c r="K41" s="132">
        <v>31</v>
      </c>
      <c r="L41" s="132">
        <v>22</v>
      </c>
      <c r="M41" s="132">
        <v>23</v>
      </c>
      <c r="N41" s="132">
        <v>27</v>
      </c>
      <c r="O41" s="132">
        <v>27</v>
      </c>
      <c r="P41" s="132">
        <v>42</v>
      </c>
      <c r="Q41" s="265">
        <f>SUM(E41:P41)</f>
        <v>711</v>
      </c>
      <c r="R41" s="59">
        <f>E41/E$206</f>
        <v>0.0014288725960975382</v>
      </c>
      <c r="S41" s="59">
        <f>F41/F$206</f>
        <v>0.0027699702635545238</v>
      </c>
      <c r="T41" s="59">
        <f>G41/G$206</f>
        <v>0.004626921235972983</v>
      </c>
      <c r="U41" s="59">
        <f>H41/H$206</f>
        <v>0.010213117657476829</v>
      </c>
      <c r="V41" s="59">
        <f>I41/I$206</f>
        <v>0.006120987171973693</v>
      </c>
      <c r="W41" s="59">
        <f>J41/J$206</f>
        <v>0.003509431597418061</v>
      </c>
      <c r="X41" s="59">
        <f>K41/K$206</f>
        <v>0.002675643017434835</v>
      </c>
      <c r="Y41" s="59">
        <f>L41/L$206</f>
        <v>0.0019793072424651374</v>
      </c>
      <c r="Z41" s="59">
        <f>M41/M$206</f>
        <v>0.0018772445315050604</v>
      </c>
      <c r="AA41" s="59">
        <f>N41/N$206</f>
        <v>0.0015709547914121139</v>
      </c>
      <c r="AB41" s="59">
        <f>O41/O$206</f>
        <v>0.0013539263865209106</v>
      </c>
      <c r="AC41" s="18">
        <f>P41/P$206</f>
        <v>0.0016467359341305627</v>
      </c>
      <c r="AD41" s="301">
        <f>Q41/Q$206</f>
        <v>0.003066201489544296</v>
      </c>
      <c r="AE41" s="13">
        <v>4</v>
      </c>
      <c r="AF41" s="12">
        <v>4</v>
      </c>
      <c r="AG41" s="140">
        <v>3</v>
      </c>
      <c r="AH41" s="261">
        <f>AE41+AF41+AG41</f>
        <v>11</v>
      </c>
      <c r="AI41" s="13"/>
      <c r="AJ41" s="12"/>
      <c r="AK41" s="113"/>
      <c r="AL41" s="262">
        <f>AI41+AJ41+AK41</f>
        <v>0</v>
      </c>
      <c r="AM41" s="13">
        <f>AE41+AI41</f>
        <v>4</v>
      </c>
      <c r="AN41" s="12">
        <f>AF41+AJ41</f>
        <v>4</v>
      </c>
      <c r="AO41" s="140">
        <f>AG41+AK41</f>
        <v>3</v>
      </c>
      <c r="AP41" s="114">
        <f>AO41/11*12</f>
        <v>3.2727272727272725</v>
      </c>
      <c r="AQ41" s="263">
        <f>AM41+AN41+AO41</f>
        <v>11</v>
      </c>
      <c r="AR41" s="263">
        <f>AM41+AN41+AP41</f>
        <v>11.272727272727273</v>
      </c>
      <c r="AS41" s="260">
        <f>AQ41/AQ$206</f>
        <v>0.0012755102040816326</v>
      </c>
      <c r="AT41" s="14">
        <f>SUM(L41:N41)</f>
        <v>72</v>
      </c>
      <c r="AU41" s="82">
        <f>AQ41</f>
        <v>11</v>
      </c>
      <c r="AV41" s="151">
        <f>AU41/SUM(L41:N41)</f>
        <v>0.1527777777777778</v>
      </c>
      <c r="AW41" s="139"/>
      <c r="AX41" s="136">
        <f>P41-L41</f>
        <v>20</v>
      </c>
      <c r="AY41" s="134">
        <f>P41-M41</f>
        <v>19</v>
      </c>
      <c r="AZ41" s="134">
        <f>P41-N41</f>
        <v>15</v>
      </c>
      <c r="BA41" s="134">
        <f>P41-O41</f>
        <v>15</v>
      </c>
      <c r="BB41" s="134"/>
      <c r="BC41" s="46">
        <f>AX41/L41</f>
        <v>0.9090909090909091</v>
      </c>
      <c r="BD41" s="46">
        <f>AY41/M41</f>
        <v>0.8260869565217391</v>
      </c>
      <c r="BE41" s="137">
        <f>AZ41/N41</f>
        <v>0.5555555555555556</v>
      </c>
      <c r="BF41" s="46">
        <f>BA41/O41</f>
        <v>0.5555555555555556</v>
      </c>
      <c r="BG41" s="151"/>
      <c r="BH41" s="46"/>
      <c r="BI41" s="14">
        <v>28</v>
      </c>
      <c r="BJ41" s="48">
        <v>110</v>
      </c>
      <c r="BK41" s="48">
        <v>106</v>
      </c>
      <c r="BL41" s="48">
        <v>42</v>
      </c>
      <c r="BM41" s="48">
        <v>38</v>
      </c>
      <c r="BN41" s="48">
        <v>41</v>
      </c>
      <c r="BO41" s="48">
        <v>51</v>
      </c>
      <c r="BP41" s="264">
        <v>100</v>
      </c>
      <c r="BQ41" s="48">
        <v>55.5</v>
      </c>
      <c r="BR41" s="82">
        <v>55.5</v>
      </c>
      <c r="BS41" s="143">
        <f>E41/BI41</f>
        <v>2.1785714285714284</v>
      </c>
      <c r="BT41" s="143">
        <f>F41/BJ41</f>
        <v>0.6181818181818182</v>
      </c>
      <c r="BU41" s="143">
        <f>G41/BK41</f>
        <v>0.8207547169811321</v>
      </c>
      <c r="BV41" s="143">
        <f>H41/BL41</f>
        <v>4.119047619047619</v>
      </c>
      <c r="BW41" s="143">
        <f>I41/BM41</f>
        <v>2.473684210526316</v>
      </c>
      <c r="BX41" s="143">
        <f>J41/BN41</f>
        <v>1.3658536585365855</v>
      </c>
      <c r="BY41" s="143">
        <f>K41/BO41</f>
        <v>0.6078431372549019</v>
      </c>
      <c r="BZ41" s="143">
        <f>L41/BP41</f>
        <v>0.22</v>
      </c>
      <c r="CA41" s="143">
        <f>M41/BQ41</f>
        <v>0.4144144144144144</v>
      </c>
      <c r="CB41" s="151">
        <f>N41/BR41</f>
        <v>0.4864864864864865</v>
      </c>
      <c r="CD41" s="10"/>
    </row>
    <row r="42" spans="1:82" ht="12" outlineLevel="1">
      <c r="A42" s="11"/>
      <c r="B42" s="131">
        <v>151</v>
      </c>
      <c r="C42" s="142" t="s">
        <v>224</v>
      </c>
      <c r="D42" s="58" t="s">
        <v>59</v>
      </c>
      <c r="E42" s="258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478</v>
      </c>
      <c r="N42" s="132">
        <v>1539</v>
      </c>
      <c r="O42" s="132">
        <v>1848</v>
      </c>
      <c r="P42" s="132">
        <v>1458</v>
      </c>
      <c r="Q42" s="265">
        <f>SUM(E42:P42)</f>
        <v>5323</v>
      </c>
      <c r="R42" s="59">
        <f>E42/E$206</f>
        <v>0</v>
      </c>
      <c r="S42" s="59">
        <f>F42/F$206</f>
        <v>0</v>
      </c>
      <c r="T42" s="59">
        <f>G42/G$206</f>
        <v>0</v>
      </c>
      <c r="U42" s="59">
        <f>H42/H$206</f>
        <v>0</v>
      </c>
      <c r="V42" s="59">
        <f>I42/I$206</f>
        <v>0</v>
      </c>
      <c r="W42" s="59">
        <f>J42/J$206</f>
        <v>0</v>
      </c>
      <c r="X42" s="59">
        <f>K42/K$206</f>
        <v>0</v>
      </c>
      <c r="Y42" s="59">
        <f>L42/L$206</f>
        <v>0</v>
      </c>
      <c r="Z42" s="59">
        <f>M42/M$206</f>
        <v>0.03901403852432256</v>
      </c>
      <c r="AA42" s="59">
        <f>N42/N$206</f>
        <v>0.08954442311049049</v>
      </c>
      <c r="AB42" s="59">
        <f>O42/O$206</f>
        <v>0.09266873934409789</v>
      </c>
      <c r="AC42" s="18">
        <f>P42/P$206</f>
        <v>0.05716526171338953</v>
      </c>
      <c r="AD42" s="301">
        <f>Q42/Q$206</f>
        <v>0.022955542234661445</v>
      </c>
      <c r="AE42" s="13">
        <v>63</v>
      </c>
      <c r="AF42" s="12">
        <v>83</v>
      </c>
      <c r="AG42" s="140">
        <v>134</v>
      </c>
      <c r="AH42" s="261">
        <f>AE42+AF42+AG42</f>
        <v>280</v>
      </c>
      <c r="AI42" s="13"/>
      <c r="AJ42" s="12"/>
      <c r="AK42" s="113"/>
      <c r="AL42" s="262">
        <f>AI42+AJ42+AK42</f>
        <v>0</v>
      </c>
      <c r="AM42" s="13">
        <f>AE42+AI42</f>
        <v>63</v>
      </c>
      <c r="AN42" s="12">
        <f>AF42+AJ42</f>
        <v>83</v>
      </c>
      <c r="AO42" s="140">
        <f>AG42+AK42</f>
        <v>134</v>
      </c>
      <c r="AP42" s="114">
        <f>AO42/11*12</f>
        <v>146.1818181818182</v>
      </c>
      <c r="AQ42" s="263">
        <f>AM42+AN42+AO42</f>
        <v>280</v>
      </c>
      <c r="AR42" s="263">
        <f>AM42+AN42+AP42</f>
        <v>292.1818181818182</v>
      </c>
      <c r="AS42" s="260">
        <f>AQ42/AQ$206</f>
        <v>0.032467532467532464</v>
      </c>
      <c r="AT42" s="14">
        <f>SUM(L42:N42)</f>
        <v>2017</v>
      </c>
      <c r="AU42" s="82">
        <f>AQ42</f>
        <v>280</v>
      </c>
      <c r="AV42" s="151">
        <f>AU42/SUM(L42:N42)</f>
        <v>0.13882002974714924</v>
      </c>
      <c r="AW42" s="139"/>
      <c r="AX42" s="136">
        <f>P42-L42</f>
        <v>1458</v>
      </c>
      <c r="AY42" s="134">
        <f>P42-M42</f>
        <v>980</v>
      </c>
      <c r="AZ42" s="134">
        <f>P42-N42</f>
        <v>-81</v>
      </c>
      <c r="BA42" s="134">
        <f>P42-O42</f>
        <v>-390</v>
      </c>
      <c r="BB42" s="134"/>
      <c r="BC42" s="46"/>
      <c r="BD42" s="46">
        <f>AY42/M42</f>
        <v>2.0502092050209204</v>
      </c>
      <c r="BE42" s="143">
        <f>AZ42/N42</f>
        <v>-0.05263157894736842</v>
      </c>
      <c r="BF42" s="46">
        <f>BA42/O42</f>
        <v>-0.21103896103896103</v>
      </c>
      <c r="BG42" s="151"/>
      <c r="BH42" s="46"/>
      <c r="BI42" s="14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264">
        <v>0</v>
      </c>
      <c r="BQ42" s="48">
        <v>856.5</v>
      </c>
      <c r="BR42" s="82">
        <v>856.5</v>
      </c>
      <c r="BS42" s="143"/>
      <c r="BT42" s="143"/>
      <c r="BU42" s="143"/>
      <c r="BV42" s="143"/>
      <c r="BW42" s="143"/>
      <c r="BX42" s="143"/>
      <c r="BY42" s="143"/>
      <c r="BZ42" s="143"/>
      <c r="CA42" s="143">
        <f>M42/BQ42</f>
        <v>0.5580852305896089</v>
      </c>
      <c r="CB42" s="151">
        <f>N42/BR42</f>
        <v>1.796847635726795</v>
      </c>
      <c r="CD42" s="10"/>
    </row>
    <row r="43" spans="1:82" ht="12" outlineLevel="1">
      <c r="A43" s="11"/>
      <c r="B43" s="131" t="s">
        <v>2</v>
      </c>
      <c r="C43" s="138" t="s">
        <v>217</v>
      </c>
      <c r="D43" s="58" t="s">
        <v>372</v>
      </c>
      <c r="E43" s="266">
        <v>1421</v>
      </c>
      <c r="F43" s="132">
        <v>1371</v>
      </c>
      <c r="G43" s="132">
        <v>1789</v>
      </c>
      <c r="H43" s="132">
        <v>1778</v>
      </c>
      <c r="I43" s="132">
        <v>1471</v>
      </c>
      <c r="J43" s="132">
        <v>1272</v>
      </c>
      <c r="K43" s="132">
        <v>843</v>
      </c>
      <c r="L43" s="132">
        <v>716</v>
      </c>
      <c r="M43" s="132">
        <v>579</v>
      </c>
      <c r="N43" s="132">
        <v>670</v>
      </c>
      <c r="O43" s="132">
        <v>786</v>
      </c>
      <c r="P43" s="132">
        <v>1007</v>
      </c>
      <c r="Q43" s="265">
        <f>SUM(E43:P43)</f>
        <v>13703</v>
      </c>
      <c r="R43" s="59">
        <f>E43/E$206</f>
        <v>0.03328570424679675</v>
      </c>
      <c r="S43" s="59">
        <f>F43/F$206</f>
        <v>0.05584748869607723</v>
      </c>
      <c r="T43" s="59">
        <f>G43/G$206</f>
        <v>0.09514439185236398</v>
      </c>
      <c r="U43" s="59">
        <f>H43/H$206</f>
        <v>0.10496487395950174</v>
      </c>
      <c r="V43" s="59">
        <f>I43/I$206</f>
        <v>0.09578693755290747</v>
      </c>
      <c r="W43" s="59">
        <f>J43/J$206</f>
        <v>0.07971423199849596</v>
      </c>
      <c r="X43" s="59">
        <f>K43/K$206</f>
        <v>0.07276022786121181</v>
      </c>
      <c r="Y43" s="59">
        <f>L43/L$206</f>
        <v>0.06441745389113811</v>
      </c>
      <c r="Z43" s="59">
        <f>M43/M$206</f>
        <v>0.04725759059745348</v>
      </c>
      <c r="AA43" s="59">
        <f>N43/N$206</f>
        <v>0.03898295223133764</v>
      </c>
      <c r="AB43" s="59">
        <f>O43/O$206</f>
        <v>0.039414301474275396</v>
      </c>
      <c r="AC43" s="18">
        <f>P43/P$206</f>
        <v>0.03948245442070182</v>
      </c>
      <c r="AD43" s="301">
        <f>Q43/Q$206</f>
        <v>0.059094457118460605</v>
      </c>
      <c r="AE43" s="13">
        <v>92</v>
      </c>
      <c r="AF43" s="12">
        <v>73</v>
      </c>
      <c r="AG43" s="140">
        <v>66</v>
      </c>
      <c r="AH43" s="261">
        <f>AE43+AF43+AG43</f>
        <v>231</v>
      </c>
      <c r="AI43" s="13">
        <v>7</v>
      </c>
      <c r="AJ43" s="12">
        <v>8</v>
      </c>
      <c r="AK43" s="113">
        <v>5</v>
      </c>
      <c r="AL43" s="262">
        <f>AI43+AJ43+AK43</f>
        <v>20</v>
      </c>
      <c r="AM43" s="13">
        <f>AE43+AI43</f>
        <v>99</v>
      </c>
      <c r="AN43" s="12">
        <f>AF43+AJ43</f>
        <v>81</v>
      </c>
      <c r="AO43" s="140">
        <f>AG43+AK43</f>
        <v>71</v>
      </c>
      <c r="AP43" s="114">
        <f>AO43/11*12</f>
        <v>77.45454545454545</v>
      </c>
      <c r="AQ43" s="263">
        <f>AM43+AN43+AO43</f>
        <v>251</v>
      </c>
      <c r="AR43" s="263">
        <f>AM43+AN43+AP43</f>
        <v>257.45454545454544</v>
      </c>
      <c r="AS43" s="260">
        <f>AQ43/AQ$206</f>
        <v>0.02910482374768089</v>
      </c>
      <c r="AT43" s="14">
        <f>SUM(L43:N43)</f>
        <v>1965</v>
      </c>
      <c r="AU43" s="82">
        <f>AQ43</f>
        <v>251</v>
      </c>
      <c r="AV43" s="151">
        <f>AU43/SUM(L43:N43)</f>
        <v>0.127735368956743</v>
      </c>
      <c r="AW43" s="139"/>
      <c r="AX43" s="136">
        <f>P43-L43</f>
        <v>291</v>
      </c>
      <c r="AY43" s="134">
        <f>P43-M43</f>
        <v>428</v>
      </c>
      <c r="AZ43" s="134">
        <f>P43-N43</f>
        <v>337</v>
      </c>
      <c r="BA43" s="134">
        <f>P43-O43</f>
        <v>221</v>
      </c>
      <c r="BB43" s="134"/>
      <c r="BC43" s="46">
        <f>AX43/L43</f>
        <v>0.4064245810055866</v>
      </c>
      <c r="BD43" s="46">
        <f>AY43/M43</f>
        <v>0.7392055267702936</v>
      </c>
      <c r="BE43" s="143">
        <f>AZ43/N43</f>
        <v>0.5029850746268657</v>
      </c>
      <c r="BF43" s="46">
        <f>BA43/O43</f>
        <v>0.2811704834605598</v>
      </c>
      <c r="BG43" s="151"/>
      <c r="BH43" s="46"/>
      <c r="BI43" s="14">
        <v>1852</v>
      </c>
      <c r="BJ43" s="48">
        <v>4640</v>
      </c>
      <c r="BK43" s="48">
        <v>3422</v>
      </c>
      <c r="BL43" s="48">
        <v>2056</v>
      </c>
      <c r="BM43" s="48">
        <v>1922</v>
      </c>
      <c r="BN43" s="48">
        <v>2208</v>
      </c>
      <c r="BO43" s="48">
        <v>2331</v>
      </c>
      <c r="BP43" s="264">
        <v>3716</v>
      </c>
      <c r="BQ43" s="48">
        <v>2628</v>
      </c>
      <c r="BR43" s="82">
        <v>2628</v>
      </c>
      <c r="BS43" s="143">
        <f>E43/BI43</f>
        <v>0.7672786177105831</v>
      </c>
      <c r="BT43" s="143">
        <f>F43/BJ43</f>
        <v>0.2954741379310345</v>
      </c>
      <c r="BU43" s="143">
        <f>G43/BK43</f>
        <v>0.5227936879018118</v>
      </c>
      <c r="BV43" s="143">
        <f>H43/BL43</f>
        <v>0.8647859922178989</v>
      </c>
      <c r="BW43" s="143">
        <f>I43/BM43</f>
        <v>0.7653485952133194</v>
      </c>
      <c r="BX43" s="143">
        <f>J43/BN43</f>
        <v>0.5760869565217391</v>
      </c>
      <c r="BY43" s="143">
        <f>K43/BO43</f>
        <v>0.36164736164736166</v>
      </c>
      <c r="BZ43" s="143">
        <f>L43/BP43</f>
        <v>0.19268030139935413</v>
      </c>
      <c r="CA43" s="143">
        <f>M43/BQ43</f>
        <v>0.22031963470319635</v>
      </c>
      <c r="CB43" s="151">
        <f>N43/BR43</f>
        <v>0.2549467275494673</v>
      </c>
      <c r="CD43" s="10"/>
    </row>
    <row r="44" spans="1:82" ht="12" outlineLevel="1">
      <c r="A44" s="11"/>
      <c r="B44" s="131">
        <v>313</v>
      </c>
      <c r="C44" s="138" t="s">
        <v>217</v>
      </c>
      <c r="D44" s="58" t="s">
        <v>93</v>
      </c>
      <c r="E44" s="266">
        <v>9</v>
      </c>
      <c r="F44" s="132">
        <v>11</v>
      </c>
      <c r="G44" s="132">
        <v>10</v>
      </c>
      <c r="H44" s="132">
        <v>17</v>
      </c>
      <c r="I44" s="132">
        <v>7</v>
      </c>
      <c r="J44" s="132">
        <v>11</v>
      </c>
      <c r="K44" s="132">
        <v>7</v>
      </c>
      <c r="L44" s="132">
        <v>19</v>
      </c>
      <c r="M44" s="132">
        <v>35</v>
      </c>
      <c r="N44" s="132">
        <v>41</v>
      </c>
      <c r="O44" s="132">
        <v>57</v>
      </c>
      <c r="P44" s="132">
        <v>66</v>
      </c>
      <c r="Q44" s="265">
        <f>SUM(E44:P44)</f>
        <v>290</v>
      </c>
      <c r="R44" s="59">
        <f>E44/E$206</f>
        <v>0.00021081726827668597</v>
      </c>
      <c r="S44" s="59">
        <f>F44/F$206</f>
        <v>0.00044808342498676117</v>
      </c>
      <c r="T44" s="59">
        <f>G44/G$206</f>
        <v>0.0005318300271233314</v>
      </c>
      <c r="U44" s="59">
        <f>H44/H$206</f>
        <v>0.0010036011570930987</v>
      </c>
      <c r="V44" s="59">
        <f>I44/I$206</f>
        <v>0.0004558181936576154</v>
      </c>
      <c r="W44" s="59">
        <f>J44/J$206</f>
        <v>0.0006893526352071192</v>
      </c>
      <c r="X44" s="59">
        <f>K44/K$206</f>
        <v>0.0006041774555498015</v>
      </c>
      <c r="Y44" s="59">
        <f>L44/L$206</f>
        <v>0.0017094017094017094</v>
      </c>
      <c r="Z44" s="59">
        <f>M44/M$206</f>
        <v>0.0028566764609859615</v>
      </c>
      <c r="AA44" s="59">
        <f>N44/N$206</f>
        <v>0.0023855239425146914</v>
      </c>
      <c r="AB44" s="59">
        <f>O44/O$206</f>
        <v>0.0028582890382108112</v>
      </c>
      <c r="AC44" s="18">
        <f>P44/P$206</f>
        <v>0.0025877278964908843</v>
      </c>
      <c r="AD44" s="301">
        <f>Q44/Q$206</f>
        <v>0.0012506307060025962</v>
      </c>
      <c r="AE44" s="13">
        <v>3</v>
      </c>
      <c r="AF44" s="12">
        <v>2</v>
      </c>
      <c r="AG44" s="140">
        <v>7</v>
      </c>
      <c r="AH44" s="261">
        <f>AE44+AF44+AG44</f>
        <v>12</v>
      </c>
      <c r="AI44" s="13"/>
      <c r="AJ44" s="12"/>
      <c r="AK44" s="113"/>
      <c r="AL44" s="262">
        <f>AI44+AJ44+AK44</f>
        <v>0</v>
      </c>
      <c r="AM44" s="13">
        <f>AE44+AI44</f>
        <v>3</v>
      </c>
      <c r="AN44" s="12">
        <f>AF44+AJ44</f>
        <v>2</v>
      </c>
      <c r="AO44" s="140">
        <f>AG44+AK44</f>
        <v>7</v>
      </c>
      <c r="AP44" s="114">
        <f>AO44/11*12</f>
        <v>7.636363636363637</v>
      </c>
      <c r="AQ44" s="263">
        <f>AM44+AN44+AO44</f>
        <v>12</v>
      </c>
      <c r="AR44" s="263">
        <f>AM44+AN44+AP44</f>
        <v>12.636363636363637</v>
      </c>
      <c r="AS44" s="260">
        <f>AQ44/AQ$206</f>
        <v>0.0013914656771799629</v>
      </c>
      <c r="AT44" s="14">
        <f>SUM(L44:N44)</f>
        <v>95</v>
      </c>
      <c r="AU44" s="82">
        <f>AQ44</f>
        <v>12</v>
      </c>
      <c r="AV44" s="151">
        <f>AU44/SUM(L44:N44)</f>
        <v>0.12631578947368421</v>
      </c>
      <c r="AW44" s="139"/>
      <c r="AX44" s="136">
        <f>P44-L44</f>
        <v>47</v>
      </c>
      <c r="AY44" s="134">
        <f>P44-M44</f>
        <v>31</v>
      </c>
      <c r="AZ44" s="134">
        <f>P44-N44</f>
        <v>25</v>
      </c>
      <c r="BA44" s="134">
        <f>P44-O44</f>
        <v>9</v>
      </c>
      <c r="BB44" s="134"/>
      <c r="BC44" s="46">
        <f>AX44/L44</f>
        <v>2.473684210526316</v>
      </c>
      <c r="BD44" s="46">
        <f>AY44/M44</f>
        <v>0.8857142857142857</v>
      </c>
      <c r="BE44" s="143">
        <f>AZ44/N44</f>
        <v>0.6097560975609756</v>
      </c>
      <c r="BF44" s="46">
        <f>BA44/O44</f>
        <v>0.15789473684210525</v>
      </c>
      <c r="BG44" s="151"/>
      <c r="BH44" s="46"/>
      <c r="BI44" s="14">
        <v>16</v>
      </c>
      <c r="BJ44" s="48">
        <v>22</v>
      </c>
      <c r="BK44" s="48">
        <v>24</v>
      </c>
      <c r="BL44" s="48">
        <v>19</v>
      </c>
      <c r="BM44" s="48">
        <v>18</v>
      </c>
      <c r="BN44" s="48">
        <v>33</v>
      </c>
      <c r="BO44" s="48">
        <v>26</v>
      </c>
      <c r="BP44" s="264">
        <v>36</v>
      </c>
      <c r="BQ44" s="48">
        <v>40</v>
      </c>
      <c r="BR44" s="82">
        <v>40</v>
      </c>
      <c r="BS44" s="143">
        <f>E44/BI44</f>
        <v>0.5625</v>
      </c>
      <c r="BT44" s="143">
        <f>F44/BJ44</f>
        <v>0.5</v>
      </c>
      <c r="BU44" s="143">
        <f>G44/BK44</f>
        <v>0.4166666666666667</v>
      </c>
      <c r="BV44" s="143">
        <f>H44/BL44</f>
        <v>0.8947368421052632</v>
      </c>
      <c r="BW44" s="143">
        <f>I44/BM44</f>
        <v>0.3888888888888889</v>
      </c>
      <c r="BX44" s="143">
        <f>J44/BN44</f>
        <v>0.3333333333333333</v>
      </c>
      <c r="BY44" s="143">
        <f>K44/BO44</f>
        <v>0.2692307692307692</v>
      </c>
      <c r="BZ44" s="143">
        <f>L44/BP44</f>
        <v>0.5277777777777778</v>
      </c>
      <c r="CA44" s="143">
        <f>M44/BQ44</f>
        <v>0.875</v>
      </c>
      <c r="CB44" s="151">
        <f>N44/BR44</f>
        <v>1.025</v>
      </c>
      <c r="CD44" s="10"/>
    </row>
    <row r="45" spans="1:82" ht="12" outlineLevel="1">
      <c r="A45" s="11"/>
      <c r="B45" s="131">
        <v>336</v>
      </c>
      <c r="C45" s="138" t="s">
        <v>217</v>
      </c>
      <c r="D45" s="58" t="s">
        <v>104</v>
      </c>
      <c r="E45" s="258">
        <v>9</v>
      </c>
      <c r="F45" s="132">
        <v>12</v>
      </c>
      <c r="G45" s="132">
        <v>12</v>
      </c>
      <c r="H45" s="132">
        <v>8</v>
      </c>
      <c r="I45" s="132">
        <v>7</v>
      </c>
      <c r="J45" s="132">
        <v>9</v>
      </c>
      <c r="K45" s="132">
        <v>26</v>
      </c>
      <c r="L45" s="132">
        <v>55</v>
      </c>
      <c r="M45" s="132">
        <v>55</v>
      </c>
      <c r="N45" s="132">
        <v>42</v>
      </c>
      <c r="O45" s="132">
        <v>65</v>
      </c>
      <c r="P45" s="20">
        <v>57</v>
      </c>
      <c r="Q45" s="265">
        <f>SUM(E45:P45)</f>
        <v>357</v>
      </c>
      <c r="R45" s="59">
        <f>E45/E$206</f>
        <v>0.00021081726827668597</v>
      </c>
      <c r="S45" s="59">
        <f>F45/F$206</f>
        <v>0.0004888182818037394</v>
      </c>
      <c r="T45" s="59">
        <f>G45/G$206</f>
        <v>0.0006381960325479977</v>
      </c>
      <c r="U45" s="59">
        <f>H45/H$206</f>
        <v>0.00047228289745557587</v>
      </c>
      <c r="V45" s="59">
        <f>I45/I$206</f>
        <v>0.0004558181936576154</v>
      </c>
      <c r="W45" s="59">
        <f>J45/J$206</f>
        <v>0.0005640157924421884</v>
      </c>
      <c r="X45" s="59">
        <f>K45/K$206</f>
        <v>0.00224408769204212</v>
      </c>
      <c r="Y45" s="59">
        <f>L45/L$206</f>
        <v>0.004948268106162843</v>
      </c>
      <c r="Z45" s="59">
        <f>M45/M$206</f>
        <v>0.004489063010120796</v>
      </c>
      <c r="AA45" s="59">
        <f>N45/N$206</f>
        <v>0.0024437074533077328</v>
      </c>
      <c r="AB45" s="59">
        <f>O45/O$206</f>
        <v>0.003259452411994785</v>
      </c>
      <c r="AC45" s="18">
        <f>P45/P$206</f>
        <v>0.0022348559106057635</v>
      </c>
      <c r="AD45" s="301">
        <f>Q45/Q$206</f>
        <v>0.0015395695242859545</v>
      </c>
      <c r="AE45" s="13">
        <v>7</v>
      </c>
      <c r="AF45" s="12">
        <v>4</v>
      </c>
      <c r="AG45" s="140">
        <v>8</v>
      </c>
      <c r="AH45" s="261">
        <f>AE45+AF45+AG45</f>
        <v>19</v>
      </c>
      <c r="AI45" s="13"/>
      <c r="AJ45" s="12"/>
      <c r="AK45" s="113"/>
      <c r="AL45" s="262">
        <f>AI45+AJ45+AK45</f>
        <v>0</v>
      </c>
      <c r="AM45" s="13">
        <f>AE45+AI45</f>
        <v>7</v>
      </c>
      <c r="AN45" s="12">
        <f>AF45+AJ45</f>
        <v>4</v>
      </c>
      <c r="AO45" s="140">
        <f>AG45+AK45</f>
        <v>8</v>
      </c>
      <c r="AP45" s="114">
        <f>AO45/11*12</f>
        <v>8.727272727272727</v>
      </c>
      <c r="AQ45" s="263">
        <f>AM45+AN45+AO45</f>
        <v>19</v>
      </c>
      <c r="AR45" s="263">
        <f>AM45+AN45+AP45</f>
        <v>19.727272727272727</v>
      </c>
      <c r="AS45" s="260">
        <f>AQ45/AQ$206</f>
        <v>0.0022031539888682744</v>
      </c>
      <c r="AT45" s="14">
        <f>SUM(L45:N45)</f>
        <v>152</v>
      </c>
      <c r="AU45" s="82">
        <f>AQ45</f>
        <v>19</v>
      </c>
      <c r="AV45" s="151">
        <f>AU45/SUM(L45:N45)</f>
        <v>0.125</v>
      </c>
      <c r="AW45" s="139"/>
      <c r="AX45" s="136">
        <f>P45-L45</f>
        <v>2</v>
      </c>
      <c r="AY45" s="134">
        <f>P45-M45</f>
        <v>2</v>
      </c>
      <c r="AZ45" s="134">
        <f>P45-N45</f>
        <v>15</v>
      </c>
      <c r="BA45" s="134">
        <f>P45-O45</f>
        <v>-8</v>
      </c>
      <c r="BB45" s="134"/>
      <c r="BC45" s="46">
        <f>AX45/L45</f>
        <v>0.03636363636363636</v>
      </c>
      <c r="BD45" s="46">
        <f>AY45/M45</f>
        <v>0.03636363636363636</v>
      </c>
      <c r="BE45" s="143">
        <f>AZ45/N45</f>
        <v>0.35714285714285715</v>
      </c>
      <c r="BF45" s="46">
        <f>BA45/O45</f>
        <v>-0.12307692307692308</v>
      </c>
      <c r="BG45" s="151"/>
      <c r="BH45" s="46"/>
      <c r="BI45" s="14">
        <v>56</v>
      </c>
      <c r="BJ45" s="48">
        <v>14</v>
      </c>
      <c r="BK45" s="48">
        <v>51</v>
      </c>
      <c r="BL45" s="48">
        <v>37</v>
      </c>
      <c r="BM45" s="48">
        <v>19</v>
      </c>
      <c r="BN45" s="48">
        <v>44</v>
      </c>
      <c r="BO45" s="48">
        <v>55</v>
      </c>
      <c r="BP45" s="264">
        <v>65</v>
      </c>
      <c r="BQ45" s="48">
        <v>67</v>
      </c>
      <c r="BR45" s="82">
        <v>67</v>
      </c>
      <c r="BS45" s="143">
        <f>E45/BI45</f>
        <v>0.16071428571428573</v>
      </c>
      <c r="BT45" s="143">
        <f>F45/BJ45</f>
        <v>0.8571428571428571</v>
      </c>
      <c r="BU45" s="143">
        <f>G45/BK45</f>
        <v>0.23529411764705882</v>
      </c>
      <c r="BV45" s="143">
        <f>H45/BL45</f>
        <v>0.21621621621621623</v>
      </c>
      <c r="BW45" s="143">
        <f>I45/BM45</f>
        <v>0.3684210526315789</v>
      </c>
      <c r="BX45" s="143">
        <f>J45/BN45</f>
        <v>0.20454545454545456</v>
      </c>
      <c r="BY45" s="143">
        <f>K45/BO45</f>
        <v>0.4727272727272727</v>
      </c>
      <c r="BZ45" s="143">
        <f>L45/BP45</f>
        <v>0.8461538461538461</v>
      </c>
      <c r="CA45" s="143">
        <f>M45/BQ45</f>
        <v>0.8208955223880597</v>
      </c>
      <c r="CB45" s="151">
        <f>N45/BR45</f>
        <v>0.6268656716417911</v>
      </c>
      <c r="CD45" s="10"/>
    </row>
    <row r="46" spans="1:82" ht="12" outlineLevel="1">
      <c r="A46" s="11"/>
      <c r="B46" s="131">
        <v>310</v>
      </c>
      <c r="C46" s="138" t="s">
        <v>217</v>
      </c>
      <c r="D46" s="58" t="s">
        <v>90</v>
      </c>
      <c r="E46" s="258">
        <v>13</v>
      </c>
      <c r="F46" s="132">
        <v>17</v>
      </c>
      <c r="G46" s="132">
        <v>27</v>
      </c>
      <c r="H46" s="132">
        <v>13</v>
      </c>
      <c r="I46" s="132">
        <v>14</v>
      </c>
      <c r="J46" s="132">
        <v>20</v>
      </c>
      <c r="K46" s="132">
        <v>13</v>
      </c>
      <c r="L46" s="132">
        <v>7</v>
      </c>
      <c r="M46" s="132">
        <v>16</v>
      </c>
      <c r="N46" s="132">
        <v>50</v>
      </c>
      <c r="O46" s="132">
        <v>56</v>
      </c>
      <c r="P46" s="20">
        <v>57</v>
      </c>
      <c r="Q46" s="265">
        <f>SUM(E46:P46)</f>
        <v>303</v>
      </c>
      <c r="R46" s="59">
        <f>E46/E$206</f>
        <v>0.000304513831955213</v>
      </c>
      <c r="S46" s="59">
        <f>F46/F$206</f>
        <v>0.0006924925658886309</v>
      </c>
      <c r="T46" s="59">
        <f>G46/G$206</f>
        <v>0.0014359410732329948</v>
      </c>
      <c r="U46" s="59">
        <f>H46/H$206</f>
        <v>0.0007674597083653108</v>
      </c>
      <c r="V46" s="59">
        <f>I46/I$206</f>
        <v>0.0009116363873152308</v>
      </c>
      <c r="W46" s="59">
        <f>J46/J$206</f>
        <v>0.0012533684276493076</v>
      </c>
      <c r="X46" s="59">
        <f>K46/K$206</f>
        <v>0.00112204384602106</v>
      </c>
      <c r="Y46" s="59">
        <f>L46/L$206</f>
        <v>0.0006297795771479982</v>
      </c>
      <c r="Z46" s="59">
        <f>M46/M$206</f>
        <v>0.001305909239307868</v>
      </c>
      <c r="AA46" s="59">
        <f>N46/N$206</f>
        <v>0.0029091755396520626</v>
      </c>
      <c r="AB46" s="59">
        <f>O46/O$206</f>
        <v>0.0028081436164878147</v>
      </c>
      <c r="AC46" s="18">
        <f>P46/P$206</f>
        <v>0.0022348559106057635</v>
      </c>
      <c r="AD46" s="301">
        <f>Q46/Q$206</f>
        <v>0.0013066934617889194</v>
      </c>
      <c r="AE46" s="13">
        <v>1</v>
      </c>
      <c r="AF46" s="12">
        <v>4</v>
      </c>
      <c r="AG46" s="140">
        <v>4</v>
      </c>
      <c r="AH46" s="261">
        <f>AE46+AF46+AG46</f>
        <v>9</v>
      </c>
      <c r="AI46" s="13"/>
      <c r="AJ46" s="12"/>
      <c r="AK46" s="113"/>
      <c r="AL46" s="262">
        <f>AI46+AJ46+AK46</f>
        <v>0</v>
      </c>
      <c r="AM46" s="13">
        <f>AE46+AI46</f>
        <v>1</v>
      </c>
      <c r="AN46" s="12">
        <f>AF46+AJ46</f>
        <v>4</v>
      </c>
      <c r="AO46" s="140">
        <f>AG46+AK46</f>
        <v>4</v>
      </c>
      <c r="AP46" s="114">
        <f>AO46/11*12</f>
        <v>4.363636363636363</v>
      </c>
      <c r="AQ46" s="263">
        <f>AM46+AN46+AO46</f>
        <v>9</v>
      </c>
      <c r="AR46" s="263">
        <f>AM46+AN46+AP46</f>
        <v>9.363636363636363</v>
      </c>
      <c r="AS46" s="260">
        <f>AQ46/AQ$206</f>
        <v>0.0010435992578849721</v>
      </c>
      <c r="AT46" s="14">
        <f>SUM(L46:N46)</f>
        <v>73</v>
      </c>
      <c r="AU46" s="82">
        <f>AQ46</f>
        <v>9</v>
      </c>
      <c r="AV46" s="151">
        <f>AU46/SUM(L46:N46)</f>
        <v>0.1232876712328767</v>
      </c>
      <c r="AW46" s="139"/>
      <c r="AX46" s="136">
        <f>P46-L46</f>
        <v>50</v>
      </c>
      <c r="AY46" s="134">
        <f>P46-M46</f>
        <v>41</v>
      </c>
      <c r="AZ46" s="134">
        <f>P46-N46</f>
        <v>7</v>
      </c>
      <c r="BA46" s="134">
        <f>P46-O46</f>
        <v>1</v>
      </c>
      <c r="BB46" s="134"/>
      <c r="BC46" s="46">
        <f>AX46/L46</f>
        <v>7.142857142857143</v>
      </c>
      <c r="BD46" s="46">
        <f>AY46/M46</f>
        <v>2.5625</v>
      </c>
      <c r="BE46" s="137">
        <f>AZ46/N46</f>
        <v>0.14</v>
      </c>
      <c r="BF46" s="46">
        <f>BA46/O46</f>
        <v>0.017857142857142856</v>
      </c>
      <c r="BG46" s="151"/>
      <c r="BH46" s="46"/>
      <c r="BI46" s="14">
        <v>22</v>
      </c>
      <c r="BJ46" s="48">
        <v>53</v>
      </c>
      <c r="BK46" s="48">
        <v>36</v>
      </c>
      <c r="BL46" s="48">
        <v>68</v>
      </c>
      <c r="BM46" s="48">
        <v>27</v>
      </c>
      <c r="BN46" s="48">
        <v>58</v>
      </c>
      <c r="BO46" s="48">
        <v>-345</v>
      </c>
      <c r="BP46" s="264">
        <v>481</v>
      </c>
      <c r="BQ46" s="48">
        <v>58</v>
      </c>
      <c r="BR46" s="82">
        <v>58</v>
      </c>
      <c r="BS46" s="143">
        <f>E46/BI46</f>
        <v>0.5909090909090909</v>
      </c>
      <c r="BT46" s="143">
        <f>F46/BJ46</f>
        <v>0.32075471698113206</v>
      </c>
      <c r="BU46" s="143">
        <f>G46/BK46</f>
        <v>0.75</v>
      </c>
      <c r="BV46" s="143">
        <f>H46/BL46</f>
        <v>0.19117647058823528</v>
      </c>
      <c r="BW46" s="143">
        <f>I46/BM46</f>
        <v>0.5185185185185185</v>
      </c>
      <c r="BX46" s="143">
        <f>J46/BN46</f>
        <v>0.3448275862068966</v>
      </c>
      <c r="BY46" s="143">
        <f>K46/BO46</f>
        <v>-0.03768115942028986</v>
      </c>
      <c r="BZ46" s="143">
        <f>L46/BP46</f>
        <v>0.014553014553014554</v>
      </c>
      <c r="CA46" s="143">
        <f>M46/BQ46</f>
        <v>0.27586206896551724</v>
      </c>
      <c r="CB46" s="151">
        <f>N46/BR46</f>
        <v>0.8620689655172413</v>
      </c>
      <c r="CD46" s="10"/>
    </row>
    <row r="47" spans="1:82" ht="12" outlineLevel="1">
      <c r="A47" s="11"/>
      <c r="B47" s="131">
        <v>412</v>
      </c>
      <c r="C47" s="142" t="s">
        <v>219</v>
      </c>
      <c r="D47" s="58" t="s">
        <v>122</v>
      </c>
      <c r="E47" s="258">
        <v>1</v>
      </c>
      <c r="F47" s="132">
        <v>8</v>
      </c>
      <c r="G47" s="132">
        <v>8</v>
      </c>
      <c r="H47" s="132">
        <v>11</v>
      </c>
      <c r="I47" s="132">
        <v>8</v>
      </c>
      <c r="J47" s="132">
        <v>6</v>
      </c>
      <c r="K47" s="132">
        <v>5</v>
      </c>
      <c r="L47" s="132">
        <v>4</v>
      </c>
      <c r="M47" s="132">
        <v>2</v>
      </c>
      <c r="N47" s="132">
        <v>3</v>
      </c>
      <c r="O47" s="132">
        <v>2</v>
      </c>
      <c r="P47" s="20">
        <v>5</v>
      </c>
      <c r="Q47" s="265">
        <f>SUM(E47:P47)</f>
        <v>63</v>
      </c>
      <c r="R47" s="59">
        <f>E47/E$206</f>
        <v>2.3424140919631773E-05</v>
      </c>
      <c r="S47" s="59">
        <f>F47/F$206</f>
        <v>0.0003258788545358263</v>
      </c>
      <c r="T47" s="59">
        <f>G47/G$206</f>
        <v>0.0004254640216986651</v>
      </c>
      <c r="U47" s="59">
        <f>H47/H$206</f>
        <v>0.0006493889840014169</v>
      </c>
      <c r="V47" s="59">
        <f>I47/I$206</f>
        <v>0.0005209350784658462</v>
      </c>
      <c r="W47" s="59">
        <f>J47/J$206</f>
        <v>0.00037601052829479227</v>
      </c>
      <c r="X47" s="59">
        <f>K47/K$206</f>
        <v>0.00043155532539271535</v>
      </c>
      <c r="Y47" s="59">
        <f>L47/L$206</f>
        <v>0.0003598740440845704</v>
      </c>
      <c r="Z47" s="59">
        <f>M47/M$206</f>
        <v>0.0001632386549134835</v>
      </c>
      <c r="AA47" s="59">
        <f>N47/N$206</f>
        <v>0.00017455053237912376</v>
      </c>
      <c r="AB47" s="59">
        <f>O47/O$206</f>
        <v>0.00010029084344599338</v>
      </c>
      <c r="AC47" s="18">
        <f>P47/P$206</f>
        <v>0.00019603999215840032</v>
      </c>
      <c r="AD47" s="301">
        <f>Q47/Q$206</f>
        <v>0.00027168873957987436</v>
      </c>
      <c r="AE47" s="13">
        <v>1</v>
      </c>
      <c r="AF47" s="12"/>
      <c r="AG47" s="140"/>
      <c r="AH47" s="261">
        <f>AE47+AF47+AG47</f>
        <v>1</v>
      </c>
      <c r="AI47" s="13"/>
      <c r="AJ47" s="12"/>
      <c r="AK47" s="113"/>
      <c r="AL47" s="262">
        <f>AI47+AJ47+AK47</f>
        <v>0</v>
      </c>
      <c r="AM47" s="13">
        <f>AE47+AI47</f>
        <v>1</v>
      </c>
      <c r="AN47" s="12">
        <f>AF47+AJ47</f>
        <v>0</v>
      </c>
      <c r="AO47" s="140">
        <f>AG47+AK47</f>
        <v>0</v>
      </c>
      <c r="AP47" s="114">
        <f>AO47/11*12</f>
        <v>0</v>
      </c>
      <c r="AQ47" s="263">
        <f>AM47+AN47+AO47</f>
        <v>1</v>
      </c>
      <c r="AR47" s="263">
        <f>AM47+AN47+AP47</f>
        <v>1</v>
      </c>
      <c r="AS47" s="260">
        <f>AQ47/AQ$206</f>
        <v>0.00011595547309833024</v>
      </c>
      <c r="AT47" s="14">
        <f>SUM(L47:N47)</f>
        <v>9</v>
      </c>
      <c r="AU47" s="82">
        <f>AQ47</f>
        <v>1</v>
      </c>
      <c r="AV47" s="151">
        <f>AU47/SUM(L47:N47)</f>
        <v>0.1111111111111111</v>
      </c>
      <c r="AW47" s="139"/>
      <c r="AX47" s="136">
        <f>P47-L47</f>
        <v>1</v>
      </c>
      <c r="AY47" s="134">
        <f>P47-M47</f>
        <v>3</v>
      </c>
      <c r="AZ47" s="134">
        <f>P47-N47</f>
        <v>2</v>
      </c>
      <c r="BA47" s="134">
        <f>P47-O47</f>
        <v>3</v>
      </c>
      <c r="BB47" s="134"/>
      <c r="BC47" s="46">
        <f>AX47/L47</f>
        <v>0.25</v>
      </c>
      <c r="BD47" s="46">
        <f>AY47/M47</f>
        <v>1.5</v>
      </c>
      <c r="BE47" s="137">
        <f>AZ47/N47</f>
        <v>0.6666666666666666</v>
      </c>
      <c r="BF47" s="46">
        <f>BA47/O47</f>
        <v>1.5</v>
      </c>
      <c r="BG47" s="151"/>
      <c r="BH47" s="46"/>
      <c r="BI47" s="14">
        <v>128</v>
      </c>
      <c r="BJ47" s="48">
        <v>92</v>
      </c>
      <c r="BK47" s="48">
        <v>110</v>
      </c>
      <c r="BL47" s="48">
        <v>86</v>
      </c>
      <c r="BM47" s="48">
        <v>100</v>
      </c>
      <c r="BN47" s="48">
        <v>108</v>
      </c>
      <c r="BO47" s="48">
        <v>71</v>
      </c>
      <c r="BP47" s="264">
        <v>75</v>
      </c>
      <c r="BQ47" s="48">
        <v>83</v>
      </c>
      <c r="BR47" s="82">
        <v>83</v>
      </c>
      <c r="BS47" s="143">
        <f>E47/BI47</f>
        <v>0.0078125</v>
      </c>
      <c r="BT47" s="143">
        <f>F47/BJ47</f>
        <v>0.08695652173913043</v>
      </c>
      <c r="BU47" s="143">
        <f>G47/BK47</f>
        <v>0.07272727272727272</v>
      </c>
      <c r="BV47" s="143">
        <f>H47/BL47</f>
        <v>0.12790697674418605</v>
      </c>
      <c r="BW47" s="143">
        <f>I47/BM47</f>
        <v>0.08</v>
      </c>
      <c r="BX47" s="143">
        <f>J47/BN47</f>
        <v>0.05555555555555555</v>
      </c>
      <c r="BY47" s="143">
        <f>K47/BO47</f>
        <v>0.07042253521126761</v>
      </c>
      <c r="BZ47" s="143">
        <f>L47/BP47</f>
        <v>0.05333333333333334</v>
      </c>
      <c r="CA47" s="143">
        <f>M47/BQ47</f>
        <v>0.024096385542168676</v>
      </c>
      <c r="CB47" s="151">
        <f>N47/BR47</f>
        <v>0.03614457831325301</v>
      </c>
      <c r="CD47" s="10"/>
    </row>
    <row r="48" spans="1:82" ht="12" outlineLevel="1">
      <c r="A48" s="11"/>
      <c r="B48" s="141" t="s">
        <v>14</v>
      </c>
      <c r="C48" s="142" t="s">
        <v>224</v>
      </c>
      <c r="D48" s="58" t="s">
        <v>192</v>
      </c>
      <c r="E48" s="266">
        <v>3604</v>
      </c>
      <c r="F48" s="132">
        <v>2424</v>
      </c>
      <c r="G48" s="132">
        <v>1156</v>
      </c>
      <c r="H48" s="132">
        <v>1680</v>
      </c>
      <c r="I48" s="132">
        <v>1361</v>
      </c>
      <c r="J48" s="132">
        <v>1438</v>
      </c>
      <c r="K48" s="132">
        <v>1582</v>
      </c>
      <c r="L48" s="132">
        <v>1436</v>
      </c>
      <c r="M48" s="132">
        <v>1620</v>
      </c>
      <c r="N48" s="132">
        <v>1605</v>
      </c>
      <c r="O48" s="132">
        <v>1526</v>
      </c>
      <c r="P48" s="132">
        <v>1618</v>
      </c>
      <c r="Q48" s="265">
        <f>SUM(E48:P48)</f>
        <v>21050</v>
      </c>
      <c r="R48" s="59">
        <f>E48/E$206</f>
        <v>0.0844206038743529</v>
      </c>
      <c r="S48" s="59">
        <f>F48/F$206</f>
        <v>0.09874129292435536</v>
      </c>
      <c r="T48" s="59">
        <f>G48/G$206</f>
        <v>0.06147955113545711</v>
      </c>
      <c r="U48" s="59">
        <f>H48/H$206</f>
        <v>0.09917940846567094</v>
      </c>
      <c r="V48" s="59">
        <f>I48/I$206</f>
        <v>0.08862408022400209</v>
      </c>
      <c r="W48" s="59">
        <f>J48/J$206</f>
        <v>0.0901171899479852</v>
      </c>
      <c r="X48" s="59">
        <f>K48/K$206</f>
        <v>0.13654410495425515</v>
      </c>
      <c r="Y48" s="59">
        <f>L48/L$206</f>
        <v>0.12919478182636077</v>
      </c>
      <c r="Z48" s="59">
        <f>M48/M$206</f>
        <v>0.13222331047992164</v>
      </c>
      <c r="AA48" s="59">
        <f>N48/N$206</f>
        <v>0.09338453482283121</v>
      </c>
      <c r="AB48" s="59">
        <f>O48/O$206</f>
        <v>0.07652191354929296</v>
      </c>
      <c r="AC48" s="18">
        <f>P48/P$206</f>
        <v>0.06343854146245834</v>
      </c>
      <c r="AD48" s="301">
        <f>Q48/Q$206</f>
        <v>0.09077853917708499</v>
      </c>
      <c r="AE48" s="13">
        <v>174</v>
      </c>
      <c r="AF48" s="12">
        <v>130</v>
      </c>
      <c r="AG48" s="140">
        <v>180</v>
      </c>
      <c r="AH48" s="261">
        <f>AE48+AF48+AG48</f>
        <v>484</v>
      </c>
      <c r="AI48" s="13"/>
      <c r="AJ48" s="12"/>
      <c r="AK48" s="113">
        <v>3</v>
      </c>
      <c r="AL48" s="262">
        <f>AI48+AJ48+AK48</f>
        <v>3</v>
      </c>
      <c r="AM48" s="13">
        <f>AE48+AI48</f>
        <v>174</v>
      </c>
      <c r="AN48" s="12">
        <f>AF48+AJ48</f>
        <v>130</v>
      </c>
      <c r="AO48" s="140">
        <f>AG48+AK48</f>
        <v>183</v>
      </c>
      <c r="AP48" s="114">
        <f>AO48/11*12</f>
        <v>199.63636363636363</v>
      </c>
      <c r="AQ48" s="263">
        <f>AM48+AN48+AO48</f>
        <v>487</v>
      </c>
      <c r="AR48" s="263">
        <f>AM48+AN48+AP48</f>
        <v>503.6363636363636</v>
      </c>
      <c r="AS48" s="260">
        <f>AQ48/AQ$206</f>
        <v>0.056470315398886826</v>
      </c>
      <c r="AT48" s="14">
        <f>SUM(L48:N48)</f>
        <v>4661</v>
      </c>
      <c r="AU48" s="82">
        <f>AQ48</f>
        <v>487</v>
      </c>
      <c r="AV48" s="151">
        <f>AU48/SUM(L48:N48)</f>
        <v>0.10448401630551384</v>
      </c>
      <c r="AW48" s="139"/>
      <c r="AX48" s="136">
        <f>P48-L48</f>
        <v>182</v>
      </c>
      <c r="AY48" s="134">
        <f>P48-M48</f>
        <v>-2</v>
      </c>
      <c r="AZ48" s="134">
        <f>P48-N48</f>
        <v>13</v>
      </c>
      <c r="BA48" s="134">
        <f>P48-O48</f>
        <v>92</v>
      </c>
      <c r="BB48" s="134"/>
      <c r="BC48" s="46">
        <f>AX48/L48</f>
        <v>0.12674094707520892</v>
      </c>
      <c r="BD48" s="46">
        <f>AY48/M48</f>
        <v>-0.0012345679012345679</v>
      </c>
      <c r="BE48" s="143">
        <f>AZ48/N48</f>
        <v>0.00809968847352025</v>
      </c>
      <c r="BF48" s="46">
        <f>BA48/O48</f>
        <v>0.06028833551769332</v>
      </c>
      <c r="BG48" s="151"/>
      <c r="BH48" s="46"/>
      <c r="BI48" s="14">
        <v>410</v>
      </c>
      <c r="BJ48" s="48">
        <v>653</v>
      </c>
      <c r="BK48" s="48">
        <v>714</v>
      </c>
      <c r="BL48" s="48">
        <v>549</v>
      </c>
      <c r="BM48" s="48">
        <v>709</v>
      </c>
      <c r="BN48" s="48">
        <v>1831</v>
      </c>
      <c r="BO48" s="48">
        <v>1609</v>
      </c>
      <c r="BP48" s="264">
        <v>7768</v>
      </c>
      <c r="BQ48" s="48">
        <v>2371.5</v>
      </c>
      <c r="BR48" s="82">
        <v>2371.5</v>
      </c>
      <c r="BS48" s="143">
        <f>E48/BI48</f>
        <v>8.790243902439025</v>
      </c>
      <c r="BT48" s="143">
        <f>F48/BJ48</f>
        <v>3.7120980091883613</v>
      </c>
      <c r="BU48" s="143">
        <f>G48/BK48</f>
        <v>1.619047619047619</v>
      </c>
      <c r="BV48" s="143">
        <f>H48/BL48</f>
        <v>3.060109289617486</v>
      </c>
      <c r="BW48" s="143">
        <f>I48/BM48</f>
        <v>1.9196050775740479</v>
      </c>
      <c r="BX48" s="143">
        <f>J48/BN48</f>
        <v>0.7853631895139268</v>
      </c>
      <c r="BY48" s="143">
        <f>K48/BO48</f>
        <v>0.983219390926041</v>
      </c>
      <c r="BZ48" s="143">
        <f>L48/BP48</f>
        <v>0.18486096807415037</v>
      </c>
      <c r="CA48" s="143">
        <f>M48/BQ48</f>
        <v>0.683111954459203</v>
      </c>
      <c r="CB48" s="151">
        <f>N48/BR48</f>
        <v>0.676786843769766</v>
      </c>
      <c r="CD48" s="10"/>
    </row>
    <row r="49" spans="1:82" ht="12" outlineLevel="1">
      <c r="A49" s="11"/>
      <c r="B49" s="131">
        <v>311</v>
      </c>
      <c r="C49" s="138" t="s">
        <v>217</v>
      </c>
      <c r="D49" s="58" t="s">
        <v>91</v>
      </c>
      <c r="E49" s="258">
        <v>75</v>
      </c>
      <c r="F49" s="132">
        <v>43</v>
      </c>
      <c r="G49" s="132">
        <v>61</v>
      </c>
      <c r="H49" s="132">
        <v>61</v>
      </c>
      <c r="I49" s="132">
        <v>45</v>
      </c>
      <c r="J49" s="132">
        <v>52</v>
      </c>
      <c r="K49" s="132">
        <v>68</v>
      </c>
      <c r="L49" s="132">
        <v>80</v>
      </c>
      <c r="M49" s="132">
        <v>71</v>
      </c>
      <c r="N49" s="132">
        <v>89</v>
      </c>
      <c r="O49" s="132">
        <v>72</v>
      </c>
      <c r="P49" s="132">
        <v>47</v>
      </c>
      <c r="Q49" s="265">
        <f>SUM(E49:P49)</f>
        <v>764</v>
      </c>
      <c r="R49" s="59">
        <f>E49/E$206</f>
        <v>0.001756810568972383</v>
      </c>
      <c r="S49" s="59">
        <f>F49/F$206</f>
        <v>0.0017515988431300665</v>
      </c>
      <c r="T49" s="59">
        <f>G49/G$206</f>
        <v>0.0032441631654523215</v>
      </c>
      <c r="U49" s="59">
        <f>H49/H$206</f>
        <v>0.0036011570930987663</v>
      </c>
      <c r="V49" s="59">
        <f>I49/I$206</f>
        <v>0.0029302598163703846</v>
      </c>
      <c r="W49" s="59">
        <f>J49/J$206</f>
        <v>0.0032587579118881996</v>
      </c>
      <c r="X49" s="59">
        <f>K49/K$206</f>
        <v>0.005869152425340929</v>
      </c>
      <c r="Y49" s="59">
        <f>L49/L$206</f>
        <v>0.007197480881691408</v>
      </c>
      <c r="Z49" s="59">
        <f>M49/M$206</f>
        <v>0.005794972249428665</v>
      </c>
      <c r="AA49" s="59">
        <f>N49/N$206</f>
        <v>0.005178332460580672</v>
      </c>
      <c r="AB49" s="59">
        <f>O49/O$206</f>
        <v>0.003610470364055762</v>
      </c>
      <c r="AC49" s="18">
        <f>P49/P$206</f>
        <v>0.001842775926288963</v>
      </c>
      <c r="AD49" s="301">
        <f>Q49/Q$206</f>
        <v>0.00329476503236546</v>
      </c>
      <c r="AE49" s="13">
        <v>12</v>
      </c>
      <c r="AF49" s="12">
        <v>10</v>
      </c>
      <c r="AG49" s="140">
        <v>3</v>
      </c>
      <c r="AH49" s="261">
        <f>AE49+AF49+AG49</f>
        <v>25</v>
      </c>
      <c r="AI49" s="13"/>
      <c r="AJ49" s="12"/>
      <c r="AK49" s="113"/>
      <c r="AL49" s="262">
        <f>AI49+AJ49+AK49</f>
        <v>0</v>
      </c>
      <c r="AM49" s="13">
        <f>AE49+AI49</f>
        <v>12</v>
      </c>
      <c r="AN49" s="12">
        <f>AF49+AJ49</f>
        <v>10</v>
      </c>
      <c r="AO49" s="140">
        <f>AG49+AK49</f>
        <v>3</v>
      </c>
      <c r="AP49" s="114">
        <f>AO49/11*12</f>
        <v>3.2727272727272725</v>
      </c>
      <c r="AQ49" s="263">
        <f>AM49+AN49+AO49</f>
        <v>25</v>
      </c>
      <c r="AR49" s="263">
        <f>AM49+AN49+AP49</f>
        <v>25.272727272727273</v>
      </c>
      <c r="AS49" s="260">
        <f>AQ49/AQ$206</f>
        <v>0.002898886827458256</v>
      </c>
      <c r="AT49" s="14">
        <f>SUM(L49:N49)</f>
        <v>240</v>
      </c>
      <c r="AU49" s="82">
        <f>AQ49</f>
        <v>25</v>
      </c>
      <c r="AV49" s="151">
        <f>AU49/SUM(L49:N49)</f>
        <v>0.10416666666666667</v>
      </c>
      <c r="AW49" s="139"/>
      <c r="AX49" s="136">
        <f>P49-L49</f>
        <v>-33</v>
      </c>
      <c r="AY49" s="134">
        <f>P49-M49</f>
        <v>-24</v>
      </c>
      <c r="AZ49" s="134">
        <f>P49-N49</f>
        <v>-42</v>
      </c>
      <c r="BA49" s="134">
        <f>P49-O49</f>
        <v>-25</v>
      </c>
      <c r="BB49" s="134"/>
      <c r="BC49" s="46">
        <f>AX49/L49</f>
        <v>-0.4125</v>
      </c>
      <c r="BD49" s="46">
        <f>AY49/M49</f>
        <v>-0.3380281690140845</v>
      </c>
      <c r="BE49" s="137">
        <f>AZ49/N49</f>
        <v>-0.47191011235955055</v>
      </c>
      <c r="BF49" s="46">
        <f>BA49/O49</f>
        <v>-0.3472222222222222</v>
      </c>
      <c r="BG49" s="151"/>
      <c r="BH49" s="46"/>
      <c r="BI49" s="14">
        <v>72</v>
      </c>
      <c r="BJ49" s="48">
        <v>59</v>
      </c>
      <c r="BK49" s="48">
        <v>83</v>
      </c>
      <c r="BL49" s="48">
        <v>64</v>
      </c>
      <c r="BM49" s="48">
        <v>54</v>
      </c>
      <c r="BN49" s="48">
        <v>100</v>
      </c>
      <c r="BO49" s="48">
        <v>78</v>
      </c>
      <c r="BP49" s="264">
        <v>187</v>
      </c>
      <c r="BQ49" s="48">
        <v>145</v>
      </c>
      <c r="BR49" s="82">
        <v>145</v>
      </c>
      <c r="BS49" s="143">
        <f>E49/BI49</f>
        <v>1.0416666666666667</v>
      </c>
      <c r="BT49" s="143">
        <f>F49/BJ49</f>
        <v>0.7288135593220338</v>
      </c>
      <c r="BU49" s="143">
        <f>G49/BK49</f>
        <v>0.7349397590361446</v>
      </c>
      <c r="BV49" s="143">
        <f>H49/BL49</f>
        <v>0.953125</v>
      </c>
      <c r="BW49" s="143">
        <f>I49/BM49</f>
        <v>0.8333333333333334</v>
      </c>
      <c r="BX49" s="143">
        <f>J49/BN49</f>
        <v>0.52</v>
      </c>
      <c r="BY49" s="143">
        <f>K49/BO49</f>
        <v>0.8717948717948718</v>
      </c>
      <c r="BZ49" s="143">
        <f>L49/BP49</f>
        <v>0.42780748663101603</v>
      </c>
      <c r="CA49" s="143">
        <f>M49/BQ49</f>
        <v>0.4896551724137931</v>
      </c>
      <c r="CB49" s="151">
        <f>N49/BR49</f>
        <v>0.6137931034482759</v>
      </c>
      <c r="CD49" s="10"/>
    </row>
    <row r="50" spans="1:82" ht="12" outlineLevel="1">
      <c r="A50" s="11"/>
      <c r="B50" s="131">
        <v>255</v>
      </c>
      <c r="C50" s="138" t="s">
        <v>27</v>
      </c>
      <c r="D50" s="58" t="s">
        <v>76</v>
      </c>
      <c r="E50" s="258">
        <v>3183</v>
      </c>
      <c r="F50" s="132">
        <v>1164</v>
      </c>
      <c r="G50" s="132">
        <v>743</v>
      </c>
      <c r="H50" s="132">
        <v>1153</v>
      </c>
      <c r="I50" s="132">
        <v>512</v>
      </c>
      <c r="J50" s="132">
        <v>497</v>
      </c>
      <c r="K50" s="132">
        <v>631</v>
      </c>
      <c r="L50" s="132">
        <v>411</v>
      </c>
      <c r="M50" s="132">
        <v>614</v>
      </c>
      <c r="N50" s="132">
        <v>732</v>
      </c>
      <c r="O50" s="132">
        <v>386</v>
      </c>
      <c r="P50" s="132">
        <v>425</v>
      </c>
      <c r="Q50" s="265">
        <f>SUM(E50:P50)</f>
        <v>10451</v>
      </c>
      <c r="R50" s="59">
        <f>E50/E$206</f>
        <v>0.07455904054718793</v>
      </c>
      <c r="S50" s="59">
        <f>F50/F$206</f>
        <v>0.04741537333496273</v>
      </c>
      <c r="T50" s="59">
        <f>G50/G$206</f>
        <v>0.03951497101526352</v>
      </c>
      <c r="U50" s="59">
        <f>H50/H$206</f>
        <v>0.06806777259578488</v>
      </c>
      <c r="V50" s="59">
        <f>I50/I$206</f>
        <v>0.033339845021814155</v>
      </c>
      <c r="W50" s="59">
        <f>J50/J$206</f>
        <v>0.03114620542708529</v>
      </c>
      <c r="X50" s="59">
        <f>K50/K$206</f>
        <v>0.05446228206456068</v>
      </c>
      <c r="Y50" s="59">
        <f>L50/L$206</f>
        <v>0.03697705802968961</v>
      </c>
      <c r="Z50" s="59">
        <f>M50/M$206</f>
        <v>0.05011426705843944</v>
      </c>
      <c r="AA50" s="59">
        <f>N50/N$206</f>
        <v>0.042590329900506194</v>
      </c>
      <c r="AB50" s="59">
        <f>O50/O$206</f>
        <v>0.019356132785076724</v>
      </c>
      <c r="AC50" s="18">
        <f>P50/P$206</f>
        <v>0.016663399333464026</v>
      </c>
      <c r="AD50" s="301">
        <f>Q50/Q$206</f>
        <v>0.045070143132528044</v>
      </c>
      <c r="AE50" s="13">
        <v>77</v>
      </c>
      <c r="AF50" s="12">
        <v>48</v>
      </c>
      <c r="AG50" s="140">
        <v>41</v>
      </c>
      <c r="AH50" s="261">
        <f>AE50+AF50+AG50</f>
        <v>166</v>
      </c>
      <c r="AI50" s="13"/>
      <c r="AJ50" s="12"/>
      <c r="AK50" s="113"/>
      <c r="AL50" s="262">
        <f>AI50+AJ50+AK50</f>
        <v>0</v>
      </c>
      <c r="AM50" s="13">
        <f>AE50+AI50</f>
        <v>77</v>
      </c>
      <c r="AN50" s="12">
        <f>AF50+AJ50</f>
        <v>48</v>
      </c>
      <c r="AO50" s="140">
        <f>AG50+AK50</f>
        <v>41</v>
      </c>
      <c r="AP50" s="114">
        <f>AO50/11*12</f>
        <v>44.72727272727273</v>
      </c>
      <c r="AQ50" s="263">
        <f>AM50+AN50+AO50</f>
        <v>166</v>
      </c>
      <c r="AR50" s="263">
        <f>AM50+AN50+AP50</f>
        <v>169.72727272727272</v>
      </c>
      <c r="AS50" s="260">
        <f>AQ50/AQ$206</f>
        <v>0.01924860853432282</v>
      </c>
      <c r="AT50" s="14">
        <f>SUM(L50:N50)</f>
        <v>1757</v>
      </c>
      <c r="AU50" s="82">
        <f>AQ50</f>
        <v>166</v>
      </c>
      <c r="AV50" s="151">
        <f>AU50/SUM(L50:N50)</f>
        <v>0.09447922595332954</v>
      </c>
      <c r="AW50" s="139"/>
      <c r="AX50" s="136">
        <f>P50-L50</f>
        <v>14</v>
      </c>
      <c r="AY50" s="134">
        <f>P50-M50</f>
        <v>-189</v>
      </c>
      <c r="AZ50" s="134">
        <f>P50-N50</f>
        <v>-307</v>
      </c>
      <c r="BA50" s="134">
        <f>P50-O50</f>
        <v>39</v>
      </c>
      <c r="BB50" s="134"/>
      <c r="BC50" s="46">
        <f>AX50/L50</f>
        <v>0.0340632603406326</v>
      </c>
      <c r="BD50" s="46">
        <f>AY50/M50</f>
        <v>-0.30781758957654726</v>
      </c>
      <c r="BE50" s="137">
        <f>AZ50/N50</f>
        <v>-0.41939890710382516</v>
      </c>
      <c r="BF50" s="46">
        <f>BA50/O50</f>
        <v>0.10103626943005181</v>
      </c>
      <c r="BG50" s="151"/>
      <c r="BH50" s="46"/>
      <c r="BI50" s="14">
        <v>236</v>
      </c>
      <c r="BJ50" s="48">
        <v>214</v>
      </c>
      <c r="BK50" s="48">
        <v>233</v>
      </c>
      <c r="BL50" s="48">
        <v>259</v>
      </c>
      <c r="BM50" s="48">
        <v>276</v>
      </c>
      <c r="BN50" s="48">
        <v>752</v>
      </c>
      <c r="BO50" s="48">
        <v>1159</v>
      </c>
      <c r="BP50" s="264">
        <v>1118</v>
      </c>
      <c r="BQ50" s="48">
        <v>709.5</v>
      </c>
      <c r="BR50" s="82">
        <v>709.5</v>
      </c>
      <c r="BS50" s="143">
        <f>E50/BI50</f>
        <v>13.48728813559322</v>
      </c>
      <c r="BT50" s="143">
        <f>F50/BJ50</f>
        <v>5.4392523364485985</v>
      </c>
      <c r="BU50" s="143">
        <f>G50/BK50</f>
        <v>3.188841201716738</v>
      </c>
      <c r="BV50" s="143">
        <f>H50/BL50</f>
        <v>4.4517374517374515</v>
      </c>
      <c r="BW50" s="143">
        <f>I50/BM50</f>
        <v>1.855072463768116</v>
      </c>
      <c r="BX50" s="143">
        <f>J50/BN50</f>
        <v>0.660904255319149</v>
      </c>
      <c r="BY50" s="143">
        <f>K50/BO50</f>
        <v>0.544434857635893</v>
      </c>
      <c r="BZ50" s="143">
        <f>L50/BP50</f>
        <v>0.3676207513416816</v>
      </c>
      <c r="CA50" s="143">
        <f>M50/BQ50</f>
        <v>0.8653981677237491</v>
      </c>
      <c r="CB50" s="151">
        <f>N50/BR50</f>
        <v>1.0317124735729386</v>
      </c>
      <c r="CD50" s="10"/>
    </row>
    <row r="51" spans="1:82" ht="12" outlineLevel="1">
      <c r="A51" s="11"/>
      <c r="B51" s="131">
        <v>101</v>
      </c>
      <c r="C51" s="142" t="s">
        <v>224</v>
      </c>
      <c r="D51" s="58" t="s">
        <v>31</v>
      </c>
      <c r="E51" s="258">
        <v>2674</v>
      </c>
      <c r="F51" s="132">
        <v>763</v>
      </c>
      <c r="G51" s="132">
        <v>539</v>
      </c>
      <c r="H51" s="132">
        <v>340</v>
      </c>
      <c r="I51" s="132">
        <v>255</v>
      </c>
      <c r="J51" s="132">
        <v>167</v>
      </c>
      <c r="K51" s="132">
        <v>125</v>
      </c>
      <c r="L51" s="132">
        <v>193</v>
      </c>
      <c r="M51" s="132">
        <v>172</v>
      </c>
      <c r="N51" s="132">
        <v>256</v>
      </c>
      <c r="O51" s="132">
        <v>204</v>
      </c>
      <c r="P51" s="132">
        <v>809</v>
      </c>
      <c r="Q51" s="265">
        <f>SUM(E51:P51)</f>
        <v>6497</v>
      </c>
      <c r="R51" s="59">
        <f>E51/E$206</f>
        <v>0.06263615281909536</v>
      </c>
      <c r="S51" s="59">
        <f>F51/F$206</f>
        <v>0.031080695751354435</v>
      </c>
      <c r="T51" s="59">
        <f>G51/G$206</f>
        <v>0.02866563846194756</v>
      </c>
      <c r="U51" s="59">
        <f>H51/H$206</f>
        <v>0.020072023141861975</v>
      </c>
      <c r="V51" s="59">
        <f>I51/I$206</f>
        <v>0.016604805626098847</v>
      </c>
      <c r="W51" s="59">
        <f>J51/J$206</f>
        <v>0.010465626370871717</v>
      </c>
      <c r="X51" s="59">
        <f>K51/K$206</f>
        <v>0.010788883134817883</v>
      </c>
      <c r="Y51" s="59">
        <f>L51/L$206</f>
        <v>0.017363922627080523</v>
      </c>
      <c r="Z51" s="59">
        <f>M51/M$206</f>
        <v>0.014038524322559582</v>
      </c>
      <c r="AA51" s="59">
        <f>N51/N$206</f>
        <v>0.014894978763018561</v>
      </c>
      <c r="AB51" s="59">
        <f>O51/O$206</f>
        <v>0.010229666031491325</v>
      </c>
      <c r="AC51" s="18">
        <f>P51/P$206</f>
        <v>0.03171927073122917</v>
      </c>
      <c r="AD51" s="301">
        <f>Q51/Q$206</f>
        <v>0.028018440334134025</v>
      </c>
      <c r="AE51" s="13">
        <v>26</v>
      </c>
      <c r="AF51" s="12">
        <v>10</v>
      </c>
      <c r="AG51" s="140">
        <v>21</v>
      </c>
      <c r="AH51" s="261">
        <f>AE51+AF51+AG51</f>
        <v>57</v>
      </c>
      <c r="AI51" s="13"/>
      <c r="AJ51" s="12"/>
      <c r="AK51" s="113"/>
      <c r="AL51" s="262">
        <f>AI51+AJ51+AK51</f>
        <v>0</v>
      </c>
      <c r="AM51" s="13">
        <f>AE51+AI51</f>
        <v>26</v>
      </c>
      <c r="AN51" s="12">
        <f>AF51+AJ51</f>
        <v>10</v>
      </c>
      <c r="AO51" s="140">
        <f>AG51+AK51</f>
        <v>21</v>
      </c>
      <c r="AP51" s="114">
        <f>AO51/11*12</f>
        <v>22.90909090909091</v>
      </c>
      <c r="AQ51" s="263">
        <f>AM51+AN51+AO51</f>
        <v>57</v>
      </c>
      <c r="AR51" s="263">
        <f>AM51+AN51+AP51</f>
        <v>58.90909090909091</v>
      </c>
      <c r="AS51" s="260">
        <f>AQ51/AQ$206</f>
        <v>0.006609461966604824</v>
      </c>
      <c r="AT51" s="14">
        <f>SUM(L51:N51)</f>
        <v>621</v>
      </c>
      <c r="AU51" s="82">
        <f>AQ51</f>
        <v>57</v>
      </c>
      <c r="AV51" s="151">
        <f>AU51/SUM(L51:N51)</f>
        <v>0.09178743961352658</v>
      </c>
      <c r="AW51" s="139"/>
      <c r="AX51" s="136">
        <f>P51-L51</f>
        <v>616</v>
      </c>
      <c r="AY51" s="134">
        <f>P51-M51</f>
        <v>637</v>
      </c>
      <c r="AZ51" s="134">
        <f>P51-N51</f>
        <v>553</v>
      </c>
      <c r="BA51" s="134">
        <f>P51-O51</f>
        <v>605</v>
      </c>
      <c r="BB51" s="134"/>
      <c r="BC51" s="46">
        <f>AX51/L51</f>
        <v>3.1917098445595853</v>
      </c>
      <c r="BD51" s="46">
        <f>AY51/M51</f>
        <v>3.703488372093023</v>
      </c>
      <c r="BE51" s="143">
        <f>AZ51/N51</f>
        <v>2.16015625</v>
      </c>
      <c r="BF51" s="46">
        <f>BA51/O51</f>
        <v>2.965686274509804</v>
      </c>
      <c r="BG51" s="151"/>
      <c r="BH51" s="46"/>
      <c r="BI51" s="14">
        <v>214</v>
      </c>
      <c r="BJ51" s="48">
        <v>507</v>
      </c>
      <c r="BK51" s="48">
        <v>528</v>
      </c>
      <c r="BL51" s="48">
        <v>526</v>
      </c>
      <c r="BM51" s="48">
        <v>507</v>
      </c>
      <c r="BN51" s="48">
        <v>749</v>
      </c>
      <c r="BO51" s="48">
        <v>620</v>
      </c>
      <c r="BP51" s="264">
        <v>798</v>
      </c>
      <c r="BQ51" s="48">
        <v>842.5</v>
      </c>
      <c r="BR51" s="82">
        <v>842.5</v>
      </c>
      <c r="BS51" s="143">
        <f>E51/BI51</f>
        <v>12.495327102803738</v>
      </c>
      <c r="BT51" s="143">
        <f>F51/BJ51</f>
        <v>1.504930966469428</v>
      </c>
      <c r="BU51" s="143">
        <f>G51/BK51</f>
        <v>1.0208333333333333</v>
      </c>
      <c r="BV51" s="143">
        <f>H51/BL51</f>
        <v>0.6463878326996197</v>
      </c>
      <c r="BW51" s="143">
        <f>I51/BM51</f>
        <v>0.5029585798816568</v>
      </c>
      <c r="BX51" s="143">
        <f>J51/BN51</f>
        <v>0.22296395193591456</v>
      </c>
      <c r="BY51" s="143">
        <f>K51/BO51</f>
        <v>0.20161290322580644</v>
      </c>
      <c r="BZ51" s="143">
        <f>L51/BP51</f>
        <v>0.24185463659147868</v>
      </c>
      <c r="CA51" s="143">
        <f>M51/BQ51</f>
        <v>0.20415430267062315</v>
      </c>
      <c r="CB51" s="151">
        <f>N51/BR51</f>
        <v>0.3038575667655786</v>
      </c>
      <c r="CD51" s="10"/>
    </row>
    <row r="52" spans="1:82" ht="12" outlineLevel="1">
      <c r="A52" s="11"/>
      <c r="B52" s="141">
        <v>227</v>
      </c>
      <c r="C52" s="138" t="s">
        <v>27</v>
      </c>
      <c r="D52" s="58" t="s">
        <v>191</v>
      </c>
      <c r="E52" s="266">
        <v>887</v>
      </c>
      <c r="F52" s="132">
        <v>270</v>
      </c>
      <c r="G52" s="132">
        <v>81</v>
      </c>
      <c r="H52" s="132">
        <v>50</v>
      </c>
      <c r="I52" s="132">
        <v>43</v>
      </c>
      <c r="J52" s="132">
        <v>52</v>
      </c>
      <c r="K52" s="132">
        <v>37</v>
      </c>
      <c r="L52" s="132">
        <v>19</v>
      </c>
      <c r="M52" s="132">
        <v>15</v>
      </c>
      <c r="N52" s="132">
        <v>14</v>
      </c>
      <c r="O52" s="132">
        <v>20</v>
      </c>
      <c r="P52" s="132">
        <v>27</v>
      </c>
      <c r="Q52" s="265">
        <f>SUM(E52:P52)</f>
        <v>1515</v>
      </c>
      <c r="R52" s="59">
        <f>E52/E$206</f>
        <v>0.020777212995713383</v>
      </c>
      <c r="S52" s="59">
        <f>F52/F$206</f>
        <v>0.010998411340584139</v>
      </c>
      <c r="T52" s="59">
        <f>G52/G$206</f>
        <v>0.004307823219698984</v>
      </c>
      <c r="U52" s="59">
        <f>H52/H$206</f>
        <v>0.0029517681090973492</v>
      </c>
      <c r="V52" s="59">
        <f>I52/I$206</f>
        <v>0.0028000260467539234</v>
      </c>
      <c r="W52" s="59">
        <f>J52/J$206</f>
        <v>0.0032587579118881996</v>
      </c>
      <c r="X52" s="59">
        <f>K52/K$206</f>
        <v>0.0031935094079060936</v>
      </c>
      <c r="Y52" s="59">
        <f>L52/L$206</f>
        <v>0.0017094017094017094</v>
      </c>
      <c r="Z52" s="59">
        <f>M52/M$206</f>
        <v>0.0012242899118511264</v>
      </c>
      <c r="AA52" s="59">
        <f>N52/N$206</f>
        <v>0.0008145691511025775</v>
      </c>
      <c r="AB52" s="59">
        <f>O52/O$206</f>
        <v>0.0010029084344599338</v>
      </c>
      <c r="AC52" s="18">
        <f>P52/P$206</f>
        <v>0.0010586159576553616</v>
      </c>
      <c r="AD52" s="301">
        <f>Q52/Q$206</f>
        <v>0.006533467308944597</v>
      </c>
      <c r="AE52" s="13">
        <v>4</v>
      </c>
      <c r="AF52" s="12"/>
      <c r="AG52" s="140"/>
      <c r="AH52" s="261">
        <f>AE52+AF52+AG52</f>
        <v>4</v>
      </c>
      <c r="AI52" s="13"/>
      <c r="AJ52" s="12"/>
      <c r="AK52" s="113"/>
      <c r="AL52" s="262">
        <f>AI52+AJ52+AK52</f>
        <v>0</v>
      </c>
      <c r="AM52" s="13">
        <f>AE52+AI52</f>
        <v>4</v>
      </c>
      <c r="AN52" s="12">
        <f>AF52+AJ52</f>
        <v>0</v>
      </c>
      <c r="AO52" s="140">
        <f>AG52+AK52</f>
        <v>0</v>
      </c>
      <c r="AP52" s="114">
        <f>AO52/11*12</f>
        <v>0</v>
      </c>
      <c r="AQ52" s="263">
        <f>AM52+AN52+AO52</f>
        <v>4</v>
      </c>
      <c r="AR52" s="263">
        <f>AM52+AN52+AP52</f>
        <v>4</v>
      </c>
      <c r="AS52" s="260">
        <f>AQ52/AQ$206</f>
        <v>0.00046382189239332097</v>
      </c>
      <c r="AT52" s="14">
        <f>SUM(L52:N52)</f>
        <v>48</v>
      </c>
      <c r="AU52" s="82">
        <f>AQ52</f>
        <v>4</v>
      </c>
      <c r="AV52" s="151">
        <f>AU52/SUM(L52:N52)</f>
        <v>0.08333333333333333</v>
      </c>
      <c r="AW52" s="139"/>
      <c r="AX52" s="136">
        <f>P52-L52</f>
        <v>8</v>
      </c>
      <c r="AY52" s="134">
        <f>P52-M52</f>
        <v>12</v>
      </c>
      <c r="AZ52" s="134">
        <f>P52-N52</f>
        <v>13</v>
      </c>
      <c r="BA52" s="134">
        <f>P52-O52</f>
        <v>7</v>
      </c>
      <c r="BB52" s="134"/>
      <c r="BC52" s="46">
        <f>AX52/L52</f>
        <v>0.42105263157894735</v>
      </c>
      <c r="BD52" s="46">
        <f>AY52/M52</f>
        <v>0.8</v>
      </c>
      <c r="BE52" s="137">
        <f>AZ52/N52</f>
        <v>0.9285714285714286</v>
      </c>
      <c r="BF52" s="46">
        <f>BA52/O52</f>
        <v>0.35</v>
      </c>
      <c r="BG52" s="151"/>
      <c r="BH52" s="46"/>
      <c r="BI52" s="14">
        <v>20</v>
      </c>
      <c r="BJ52" s="48">
        <v>15</v>
      </c>
      <c r="BK52" s="48">
        <v>93</v>
      </c>
      <c r="BL52" s="48">
        <v>141</v>
      </c>
      <c r="BM52" s="48">
        <v>176</v>
      </c>
      <c r="BN52" s="48">
        <v>722</v>
      </c>
      <c r="BO52" s="48">
        <v>359</v>
      </c>
      <c r="BP52" s="264">
        <v>342</v>
      </c>
      <c r="BQ52" s="48">
        <v>230</v>
      </c>
      <c r="BR52" s="82">
        <v>230</v>
      </c>
      <c r="BS52" s="143">
        <f>E52/BI52</f>
        <v>44.35</v>
      </c>
      <c r="BT52" s="143">
        <f>F52/BJ52</f>
        <v>18</v>
      </c>
      <c r="BU52" s="143">
        <f>G52/BK52</f>
        <v>0.8709677419354839</v>
      </c>
      <c r="BV52" s="143">
        <f>H52/BL52</f>
        <v>0.3546099290780142</v>
      </c>
      <c r="BW52" s="143">
        <f>I52/BM52</f>
        <v>0.24431818181818182</v>
      </c>
      <c r="BX52" s="143">
        <f>J52/BN52</f>
        <v>0.07202216066481995</v>
      </c>
      <c r="BY52" s="143">
        <f>K52/BO52</f>
        <v>0.10306406685236769</v>
      </c>
      <c r="BZ52" s="143">
        <f>L52/BP52</f>
        <v>0.05555555555555555</v>
      </c>
      <c r="CA52" s="143">
        <f>M52/BQ52</f>
        <v>0.06521739130434782</v>
      </c>
      <c r="CB52" s="151">
        <f>N52/BR52</f>
        <v>0.06086956521739131</v>
      </c>
      <c r="CD52" s="10"/>
    </row>
    <row r="53" spans="1:82" ht="12" outlineLevel="1">
      <c r="A53" s="11"/>
      <c r="B53" s="131">
        <v>258</v>
      </c>
      <c r="C53" s="138" t="s">
        <v>27</v>
      </c>
      <c r="D53" s="58" t="s">
        <v>181</v>
      </c>
      <c r="E53" s="258">
        <v>222</v>
      </c>
      <c r="F53" s="132">
        <v>152</v>
      </c>
      <c r="G53" s="132">
        <v>132</v>
      </c>
      <c r="H53" s="132">
        <v>160</v>
      </c>
      <c r="I53" s="132">
        <v>115</v>
      </c>
      <c r="J53" s="132">
        <v>95</v>
      </c>
      <c r="K53" s="132">
        <v>173</v>
      </c>
      <c r="L53" s="132">
        <v>138</v>
      </c>
      <c r="M53" s="132">
        <v>85</v>
      </c>
      <c r="N53" s="132">
        <v>95</v>
      </c>
      <c r="O53" s="132">
        <v>70</v>
      </c>
      <c r="P53" s="132">
        <v>86</v>
      </c>
      <c r="Q53" s="265">
        <f>SUM(E53:P53)</f>
        <v>1523</v>
      </c>
      <c r="R53" s="59">
        <f>E53/E$206</f>
        <v>0.0052001592841582536</v>
      </c>
      <c r="S53" s="59">
        <f>F53/F$206</f>
        <v>0.0061916982361807</v>
      </c>
      <c r="T53" s="59">
        <f>G53/G$206</f>
        <v>0.007020156358027974</v>
      </c>
      <c r="U53" s="59">
        <f>H53/H$206</f>
        <v>0.009445657949111518</v>
      </c>
      <c r="V53" s="59">
        <f>I53/I$206</f>
        <v>0.007488441752946539</v>
      </c>
      <c r="W53" s="59">
        <f>J53/J$206</f>
        <v>0.005953500031334211</v>
      </c>
      <c r="X53" s="59">
        <f>K53/K$206</f>
        <v>0.014931814258587951</v>
      </c>
      <c r="Y53" s="59">
        <f>L53/L$206</f>
        <v>0.012415654520917679</v>
      </c>
      <c r="Z53" s="59">
        <f>M53/M$206</f>
        <v>0.00693764283382305</v>
      </c>
      <c r="AA53" s="59">
        <f>N53/N$206</f>
        <v>0.005527433525338919</v>
      </c>
      <c r="AB53" s="59">
        <f>O53/O$206</f>
        <v>0.0035101795206097684</v>
      </c>
      <c r="AC53" s="18">
        <f>P53/P$206</f>
        <v>0.0033718878651244856</v>
      </c>
      <c r="AD53" s="301">
        <f>Q53/Q$206</f>
        <v>0.006567967466351565</v>
      </c>
      <c r="AE53" s="13">
        <v>9</v>
      </c>
      <c r="AF53" s="12">
        <v>8</v>
      </c>
      <c r="AG53" s="140">
        <v>9</v>
      </c>
      <c r="AH53" s="261">
        <f>AE53+AF53+AG53</f>
        <v>26</v>
      </c>
      <c r="AI53" s="13"/>
      <c r="AJ53" s="12"/>
      <c r="AK53" s="113"/>
      <c r="AL53" s="262">
        <f>AI53+AJ53+AK53</f>
        <v>0</v>
      </c>
      <c r="AM53" s="13">
        <f>AE53+AI53</f>
        <v>9</v>
      </c>
      <c r="AN53" s="12">
        <f>AF53+AJ53</f>
        <v>8</v>
      </c>
      <c r="AO53" s="140">
        <f>AG53+AK53</f>
        <v>9</v>
      </c>
      <c r="AP53" s="114">
        <f>AO53/11*12</f>
        <v>9.818181818181818</v>
      </c>
      <c r="AQ53" s="263">
        <f>AM53+AN53+AO53</f>
        <v>26</v>
      </c>
      <c r="AR53" s="263">
        <f>AM53+AN53+AP53</f>
        <v>26.81818181818182</v>
      </c>
      <c r="AS53" s="260">
        <f>AQ53/AQ$206</f>
        <v>0.0030148423005565863</v>
      </c>
      <c r="AT53" s="14">
        <f>SUM(L53:N53)</f>
        <v>318</v>
      </c>
      <c r="AU53" s="82">
        <f>AQ53</f>
        <v>26</v>
      </c>
      <c r="AV53" s="151">
        <f>AU53/SUM(L53:N53)</f>
        <v>0.08176100628930817</v>
      </c>
      <c r="AW53" s="139"/>
      <c r="AX53" s="136">
        <f>P53-L53</f>
        <v>-52</v>
      </c>
      <c r="AY53" s="134">
        <f>P53-M53</f>
        <v>1</v>
      </c>
      <c r="AZ53" s="134">
        <f>P53-N53</f>
        <v>-9</v>
      </c>
      <c r="BA53" s="134">
        <f>P53-O53</f>
        <v>16</v>
      </c>
      <c r="BB53" s="134"/>
      <c r="BC53" s="46">
        <f>AX53/L53</f>
        <v>-0.37681159420289856</v>
      </c>
      <c r="BD53" s="46">
        <f>AY53/M53</f>
        <v>0.011764705882352941</v>
      </c>
      <c r="BE53" s="137">
        <f>AZ53/N53</f>
        <v>-0.09473684210526316</v>
      </c>
      <c r="BF53" s="46">
        <f>BA53/O53</f>
        <v>0.22857142857142856</v>
      </c>
      <c r="BG53" s="151"/>
      <c r="BH53" s="46"/>
      <c r="BI53" s="14">
        <v>151</v>
      </c>
      <c r="BJ53" s="48">
        <v>172</v>
      </c>
      <c r="BK53" s="48">
        <v>200</v>
      </c>
      <c r="BL53" s="48">
        <v>165</v>
      </c>
      <c r="BM53" s="48">
        <v>163</v>
      </c>
      <c r="BN53" s="48">
        <v>256</v>
      </c>
      <c r="BO53" s="48">
        <v>259</v>
      </c>
      <c r="BP53" s="264">
        <v>344</v>
      </c>
      <c r="BQ53" s="48">
        <v>298</v>
      </c>
      <c r="BR53" s="82">
        <v>298</v>
      </c>
      <c r="BS53" s="143">
        <f>E53/BI53</f>
        <v>1.4701986754966887</v>
      </c>
      <c r="BT53" s="143">
        <f>F53/BJ53</f>
        <v>0.8837209302325582</v>
      </c>
      <c r="BU53" s="143">
        <f>G53/BK53</f>
        <v>0.66</v>
      </c>
      <c r="BV53" s="143">
        <f>H53/BL53</f>
        <v>0.9696969696969697</v>
      </c>
      <c r="BW53" s="143">
        <f>I53/BM53</f>
        <v>0.7055214723926381</v>
      </c>
      <c r="BX53" s="143">
        <f>J53/BN53</f>
        <v>0.37109375</v>
      </c>
      <c r="BY53" s="143">
        <f>K53/BO53</f>
        <v>0.667953667953668</v>
      </c>
      <c r="BZ53" s="143">
        <f>L53/BP53</f>
        <v>0.4011627906976744</v>
      </c>
      <c r="CA53" s="143">
        <f>M53/BQ53</f>
        <v>0.28523489932885904</v>
      </c>
      <c r="CB53" s="151">
        <f>N53/BR53</f>
        <v>0.3187919463087248</v>
      </c>
      <c r="CD53" s="10"/>
    </row>
    <row r="54" spans="1:82" ht="12" outlineLevel="1">
      <c r="A54" s="11"/>
      <c r="B54" s="131">
        <v>256</v>
      </c>
      <c r="C54" s="138" t="s">
        <v>27</v>
      </c>
      <c r="D54" s="58" t="s">
        <v>77</v>
      </c>
      <c r="E54" s="258">
        <v>53</v>
      </c>
      <c r="F54" s="132">
        <v>75</v>
      </c>
      <c r="G54" s="132">
        <v>76</v>
      </c>
      <c r="H54" s="132">
        <v>94</v>
      </c>
      <c r="I54" s="132">
        <v>35</v>
      </c>
      <c r="J54" s="132">
        <v>25</v>
      </c>
      <c r="K54" s="132">
        <v>20</v>
      </c>
      <c r="L54" s="132">
        <v>11</v>
      </c>
      <c r="M54" s="132">
        <v>18</v>
      </c>
      <c r="N54" s="132">
        <v>8</v>
      </c>
      <c r="O54" s="132">
        <v>7</v>
      </c>
      <c r="P54" s="132">
        <v>9</v>
      </c>
      <c r="Q54" s="265">
        <f>SUM(E54:P54)</f>
        <v>431</v>
      </c>
      <c r="R54" s="59">
        <f>E54/E$206</f>
        <v>0.001241479468740484</v>
      </c>
      <c r="S54" s="59">
        <f>F54/F$206</f>
        <v>0.0030551142612733717</v>
      </c>
      <c r="T54" s="59">
        <f>G54/G$206</f>
        <v>0.0040419082061373185</v>
      </c>
      <c r="U54" s="59">
        <f>H54/H$206</f>
        <v>0.005549324045103016</v>
      </c>
      <c r="V54" s="59">
        <f>I54/I$206</f>
        <v>0.002279090968288077</v>
      </c>
      <c r="W54" s="59">
        <f>J54/J$206</f>
        <v>0.0015667105345616343</v>
      </c>
      <c r="X54" s="59">
        <f>K54/K$206</f>
        <v>0.0017262213015708614</v>
      </c>
      <c r="Y54" s="59">
        <f>L54/L$206</f>
        <v>0.0009896536212325687</v>
      </c>
      <c r="Z54" s="59">
        <f>M54/M$206</f>
        <v>0.0014691478942213516</v>
      </c>
      <c r="AA54" s="59">
        <f>N54/N$206</f>
        <v>0.00046546808634433004</v>
      </c>
      <c r="AB54" s="59">
        <f>O54/O$206</f>
        <v>0.00035101795206097684</v>
      </c>
      <c r="AC54" s="18">
        <f>P54/P$206</f>
        <v>0.00035287198588512055</v>
      </c>
      <c r="AD54" s="301">
        <f>Q54/Q$206</f>
        <v>0.0018586959803004101</v>
      </c>
      <c r="AE54" s="13">
        <v>2</v>
      </c>
      <c r="AF54" s="12">
        <v>1</v>
      </c>
      <c r="AG54" s="140"/>
      <c r="AH54" s="261">
        <f>AE54+AF54+AG54</f>
        <v>3</v>
      </c>
      <c r="AI54" s="13"/>
      <c r="AJ54" s="12"/>
      <c r="AK54" s="113"/>
      <c r="AL54" s="262">
        <f>AI54+AJ54+AK54</f>
        <v>0</v>
      </c>
      <c r="AM54" s="13">
        <f>AE54+AI54</f>
        <v>2</v>
      </c>
      <c r="AN54" s="12">
        <f>AF54+AJ54</f>
        <v>1</v>
      </c>
      <c r="AO54" s="140">
        <f>AG54+AK54</f>
        <v>0</v>
      </c>
      <c r="AP54" s="114">
        <f>AO54/11*12</f>
        <v>0</v>
      </c>
      <c r="AQ54" s="263">
        <f>AM54+AN54+AO54</f>
        <v>3</v>
      </c>
      <c r="AR54" s="263">
        <f>AM54+AN54+AP54</f>
        <v>3</v>
      </c>
      <c r="AS54" s="260">
        <f>AQ54/AQ$206</f>
        <v>0.0003478664192949907</v>
      </c>
      <c r="AT54" s="14">
        <f>SUM(L54:N54)</f>
        <v>37</v>
      </c>
      <c r="AU54" s="82">
        <f>AQ54</f>
        <v>3</v>
      </c>
      <c r="AV54" s="151">
        <f>AU54/SUM(L54:N54)</f>
        <v>0.08108108108108109</v>
      </c>
      <c r="AW54" s="139"/>
      <c r="AX54" s="136">
        <f>P54-L54</f>
        <v>-2</v>
      </c>
      <c r="AY54" s="134">
        <f>P54-M54</f>
        <v>-9</v>
      </c>
      <c r="AZ54" s="134">
        <f>P54-N54</f>
        <v>1</v>
      </c>
      <c r="BA54" s="134">
        <f>P54-O54</f>
        <v>2</v>
      </c>
      <c r="BB54" s="134"/>
      <c r="BC54" s="46">
        <f>AX54/L54</f>
        <v>-0.18181818181818182</v>
      </c>
      <c r="BD54" s="46">
        <f>AY54/M54</f>
        <v>-0.5</v>
      </c>
      <c r="BE54" s="143">
        <f>AZ54/N54</f>
        <v>0.125</v>
      </c>
      <c r="BF54" s="46">
        <f>BA54/O54</f>
        <v>0.2857142857142857</v>
      </c>
      <c r="BG54" s="151"/>
      <c r="BH54" s="46"/>
      <c r="BI54" s="14">
        <v>96</v>
      </c>
      <c r="BJ54" s="48">
        <v>188</v>
      </c>
      <c r="BK54" s="48">
        <v>171</v>
      </c>
      <c r="BL54" s="48">
        <v>82</v>
      </c>
      <c r="BM54" s="48">
        <v>65</v>
      </c>
      <c r="BN54" s="48">
        <v>60</v>
      </c>
      <c r="BO54" s="48">
        <v>67</v>
      </c>
      <c r="BP54" s="264">
        <v>61</v>
      </c>
      <c r="BQ54" s="48">
        <v>61</v>
      </c>
      <c r="BR54" s="82">
        <v>61</v>
      </c>
      <c r="BS54" s="143">
        <f>E54/BI54</f>
        <v>0.5520833333333334</v>
      </c>
      <c r="BT54" s="143">
        <f>F54/BJ54</f>
        <v>0.39893617021276595</v>
      </c>
      <c r="BU54" s="143">
        <f>G54/BK54</f>
        <v>0.4444444444444444</v>
      </c>
      <c r="BV54" s="143">
        <f>H54/BL54</f>
        <v>1.146341463414634</v>
      </c>
      <c r="BW54" s="143">
        <f>I54/BM54</f>
        <v>0.5384615384615384</v>
      </c>
      <c r="BX54" s="143">
        <f>J54/BN54</f>
        <v>0.4166666666666667</v>
      </c>
      <c r="BY54" s="143">
        <f>K54/BO54</f>
        <v>0.29850746268656714</v>
      </c>
      <c r="BZ54" s="143">
        <f>L54/BP54</f>
        <v>0.18032786885245902</v>
      </c>
      <c r="CA54" s="143">
        <f>M54/BQ54</f>
        <v>0.29508196721311475</v>
      </c>
      <c r="CB54" s="151">
        <f>N54/BR54</f>
        <v>0.13114754098360656</v>
      </c>
      <c r="CD54" s="10"/>
    </row>
    <row r="55" spans="1:82" ht="12" outlineLevel="1">
      <c r="A55" s="11"/>
      <c r="B55" s="141">
        <v>354</v>
      </c>
      <c r="C55" s="138" t="s">
        <v>218</v>
      </c>
      <c r="D55" s="58" t="s">
        <v>115</v>
      </c>
      <c r="E55" s="266">
        <v>27</v>
      </c>
      <c r="F55" s="132">
        <v>28</v>
      </c>
      <c r="G55" s="132">
        <v>21</v>
      </c>
      <c r="H55" s="132">
        <v>36</v>
      </c>
      <c r="I55" s="132">
        <v>46</v>
      </c>
      <c r="J55" s="132">
        <v>39</v>
      </c>
      <c r="K55" s="132">
        <v>27</v>
      </c>
      <c r="L55" s="132">
        <v>25</v>
      </c>
      <c r="M55" s="132">
        <v>36</v>
      </c>
      <c r="N55" s="132">
        <v>53</v>
      </c>
      <c r="O55" s="132">
        <v>46</v>
      </c>
      <c r="P55" s="132">
        <v>95</v>
      </c>
      <c r="Q55" s="265">
        <f>SUM(E55:P55)</f>
        <v>479</v>
      </c>
      <c r="R55" s="59">
        <f>E55/E$206</f>
        <v>0.0006324518048300579</v>
      </c>
      <c r="S55" s="59">
        <f>F55/F$206</f>
        <v>0.0011405759908753922</v>
      </c>
      <c r="T55" s="59">
        <f>G55/G$206</f>
        <v>0.0011168430569589959</v>
      </c>
      <c r="U55" s="59">
        <f>H55/H$206</f>
        <v>0.0021252730385500915</v>
      </c>
      <c r="V55" s="59">
        <f>I55/I$206</f>
        <v>0.0029953767011786157</v>
      </c>
      <c r="W55" s="59">
        <f>J55/J$206</f>
        <v>0.0024440684339161497</v>
      </c>
      <c r="X55" s="59">
        <f>K55/K$206</f>
        <v>0.002330398757120663</v>
      </c>
      <c r="Y55" s="59">
        <f>L55/L$206</f>
        <v>0.002249212775528565</v>
      </c>
      <c r="Z55" s="59">
        <f>M55/M$206</f>
        <v>0.002938295788442703</v>
      </c>
      <c r="AA55" s="59">
        <f>N55/N$206</f>
        <v>0.0030837260720311863</v>
      </c>
      <c r="AB55" s="59">
        <f>O55/O$206</f>
        <v>0.002306689399257848</v>
      </c>
      <c r="AC55" s="18">
        <f>P55/P$206</f>
        <v>0.003724759851009606</v>
      </c>
      <c r="AD55" s="301">
        <f>Q55/Q$206</f>
        <v>0.002065696924742219</v>
      </c>
      <c r="AE55" s="13">
        <v>3</v>
      </c>
      <c r="AF55" s="12">
        <v>3</v>
      </c>
      <c r="AG55" s="140">
        <v>3</v>
      </c>
      <c r="AH55" s="261">
        <f>AE55+AF55+AG55</f>
        <v>9</v>
      </c>
      <c r="AI55" s="13"/>
      <c r="AJ55" s="12"/>
      <c r="AK55" s="113"/>
      <c r="AL55" s="262">
        <f>AI55+AJ55+AK55</f>
        <v>0</v>
      </c>
      <c r="AM55" s="13">
        <f>AE55+AI55</f>
        <v>3</v>
      </c>
      <c r="AN55" s="12">
        <f>AF55+AJ55</f>
        <v>3</v>
      </c>
      <c r="AO55" s="140">
        <f>AG55+AK55</f>
        <v>3</v>
      </c>
      <c r="AP55" s="114">
        <f>AO55/11*12</f>
        <v>3.2727272727272725</v>
      </c>
      <c r="AQ55" s="263">
        <f>AM55+AN55+AO55</f>
        <v>9</v>
      </c>
      <c r="AR55" s="263">
        <f>AM55+AN55+AP55</f>
        <v>9.272727272727273</v>
      </c>
      <c r="AS55" s="260">
        <f>AQ55/AQ$206</f>
        <v>0.0010435992578849721</v>
      </c>
      <c r="AT55" s="14">
        <f>SUM(L55:N55)</f>
        <v>114</v>
      </c>
      <c r="AU55" s="82">
        <f>AQ55</f>
        <v>9</v>
      </c>
      <c r="AV55" s="151">
        <f>AU55/SUM(L55:N55)</f>
        <v>0.07894736842105263</v>
      </c>
      <c r="AW55" s="139"/>
      <c r="AX55" s="136">
        <f>P55-L55</f>
        <v>70</v>
      </c>
      <c r="AY55" s="134">
        <f>P55-M55</f>
        <v>59</v>
      </c>
      <c r="AZ55" s="134">
        <f>P55-N55</f>
        <v>42</v>
      </c>
      <c r="BA55" s="134">
        <f>P55-O55</f>
        <v>49</v>
      </c>
      <c r="BB55" s="134"/>
      <c r="BC55" s="46">
        <f>AX55/L55</f>
        <v>2.8</v>
      </c>
      <c r="BD55" s="46">
        <f>AY55/M55</f>
        <v>1.6388888888888888</v>
      </c>
      <c r="BE55" s="137">
        <f>AZ55/N55</f>
        <v>0.7924528301886793</v>
      </c>
      <c r="BF55" s="46">
        <f>BA55/O55</f>
        <v>1.065217391304348</v>
      </c>
      <c r="BG55" s="151"/>
      <c r="BH55" s="46"/>
      <c r="BI55" s="14">
        <v>6755</v>
      </c>
      <c r="BJ55" s="48">
        <v>7838</v>
      </c>
      <c r="BK55" s="48">
        <v>8821</v>
      </c>
      <c r="BL55" s="48">
        <v>8697</v>
      </c>
      <c r="BM55" s="48">
        <v>8220</v>
      </c>
      <c r="BN55" s="48">
        <v>7300</v>
      </c>
      <c r="BO55" s="48">
        <v>7730</v>
      </c>
      <c r="BP55" s="48">
        <v>8010</v>
      </c>
      <c r="BQ55" s="48">
        <v>8711</v>
      </c>
      <c r="BR55" s="82">
        <v>8711</v>
      </c>
      <c r="BS55" s="143">
        <f>E55/BI55</f>
        <v>0.003997039230199852</v>
      </c>
      <c r="BT55" s="143">
        <f>F55/BJ55</f>
        <v>0.003572339882623118</v>
      </c>
      <c r="BU55" s="143">
        <f>G55/BK55</f>
        <v>0.002380682462305861</v>
      </c>
      <c r="BV55" s="143">
        <f>H55/BL55</f>
        <v>0.004139358399448086</v>
      </c>
      <c r="BW55" s="143">
        <f>I55/BM55</f>
        <v>0.00559610705596107</v>
      </c>
      <c r="BX55" s="143">
        <f>J55/BN55</f>
        <v>0.005342465753424658</v>
      </c>
      <c r="BY55" s="143">
        <f>K55/BO55</f>
        <v>0.0034928848641655884</v>
      </c>
      <c r="BZ55" s="143">
        <f>L55/BP55</f>
        <v>0.003121098626716604</v>
      </c>
      <c r="CA55" s="143">
        <f>M55/BQ55</f>
        <v>0.004132705774308346</v>
      </c>
      <c r="CB55" s="151">
        <f>N55/BR55</f>
        <v>0.006084261278842843</v>
      </c>
      <c r="CD55" s="10"/>
    </row>
    <row r="56" spans="1:82" ht="12" outlineLevel="1">
      <c r="A56" s="11"/>
      <c r="B56" s="131">
        <v>314</v>
      </c>
      <c r="C56" s="138" t="s">
        <v>217</v>
      </c>
      <c r="D56" s="58" t="s">
        <v>94</v>
      </c>
      <c r="E56" s="258">
        <v>13</v>
      </c>
      <c r="F56" s="132">
        <v>6</v>
      </c>
      <c r="G56" s="132">
        <v>17</v>
      </c>
      <c r="H56" s="132">
        <v>24</v>
      </c>
      <c r="I56" s="132">
        <v>15</v>
      </c>
      <c r="J56" s="132">
        <v>23</v>
      </c>
      <c r="K56" s="132">
        <v>16</v>
      </c>
      <c r="L56" s="132">
        <v>18</v>
      </c>
      <c r="M56" s="132">
        <v>20</v>
      </c>
      <c r="N56" s="132">
        <v>29</v>
      </c>
      <c r="O56" s="132">
        <v>65</v>
      </c>
      <c r="P56" s="132">
        <v>104</v>
      </c>
      <c r="Q56" s="265">
        <f>SUM(E56:P56)</f>
        <v>350</v>
      </c>
      <c r="R56" s="59">
        <f>E56/E$206</f>
        <v>0.000304513831955213</v>
      </c>
      <c r="S56" s="59">
        <f>F56/F$206</f>
        <v>0.0002444091409018697</v>
      </c>
      <c r="T56" s="59">
        <f>G56/G$206</f>
        <v>0.0009041110461096634</v>
      </c>
      <c r="U56" s="59">
        <f>H56/H$206</f>
        <v>0.0014168486923667276</v>
      </c>
      <c r="V56" s="59">
        <f>I56/I$206</f>
        <v>0.0009767532721234617</v>
      </c>
      <c r="W56" s="59">
        <f>J56/J$206</f>
        <v>0.0014413736917967036</v>
      </c>
      <c r="X56" s="59">
        <f>K56/K$206</f>
        <v>0.001380977041256689</v>
      </c>
      <c r="Y56" s="59">
        <f>L56/L$206</f>
        <v>0.0016194331983805667</v>
      </c>
      <c r="Z56" s="59">
        <f>M56/M$206</f>
        <v>0.001632386549134835</v>
      </c>
      <c r="AA56" s="59">
        <f>N56/N$206</f>
        <v>0.0016873218129981964</v>
      </c>
      <c r="AB56" s="59">
        <f>O56/O$206</f>
        <v>0.003259452411994785</v>
      </c>
      <c r="AC56" s="18">
        <f>P56/P$206</f>
        <v>0.004077631836894726</v>
      </c>
      <c r="AD56" s="301">
        <f>Q56/Q$206</f>
        <v>0.0015093818865548575</v>
      </c>
      <c r="AE56" s="13">
        <v>2</v>
      </c>
      <c r="AF56" s="12">
        <v>1</v>
      </c>
      <c r="AG56" s="140">
        <v>2</v>
      </c>
      <c r="AH56" s="261">
        <f>AE56+AF56+AG56</f>
        <v>5</v>
      </c>
      <c r="AI56" s="13"/>
      <c r="AJ56" s="12"/>
      <c r="AK56" s="113"/>
      <c r="AL56" s="262">
        <f>AI56+AJ56+AK56</f>
        <v>0</v>
      </c>
      <c r="AM56" s="13">
        <f>AE56+AI56</f>
        <v>2</v>
      </c>
      <c r="AN56" s="12">
        <f>AF56+AJ56</f>
        <v>1</v>
      </c>
      <c r="AO56" s="140">
        <f>AG56+AK56</f>
        <v>2</v>
      </c>
      <c r="AP56" s="114">
        <f>AO56/11*12</f>
        <v>2.1818181818181817</v>
      </c>
      <c r="AQ56" s="263">
        <f>AM56+AN56+AO56</f>
        <v>5</v>
      </c>
      <c r="AR56" s="263">
        <f>AM56+AN56+AP56</f>
        <v>5.181818181818182</v>
      </c>
      <c r="AS56" s="260">
        <f>AQ56/AQ$206</f>
        <v>0.0005797773654916512</v>
      </c>
      <c r="AT56" s="14">
        <f>SUM(L56:N56)</f>
        <v>67</v>
      </c>
      <c r="AU56" s="82">
        <f>AQ56</f>
        <v>5</v>
      </c>
      <c r="AV56" s="151">
        <f>AU56/SUM(L56:N56)</f>
        <v>0.07462686567164178</v>
      </c>
      <c r="AW56" s="139"/>
      <c r="AX56" s="136">
        <f>P56-L56</f>
        <v>86</v>
      </c>
      <c r="AY56" s="134">
        <f>P56-M56</f>
        <v>84</v>
      </c>
      <c r="AZ56" s="134">
        <f>P56-N56</f>
        <v>75</v>
      </c>
      <c r="BA56" s="134">
        <f>P56-O56</f>
        <v>39</v>
      </c>
      <c r="BB56" s="134"/>
      <c r="BC56" s="46">
        <f>AX56/L56</f>
        <v>4.777777777777778</v>
      </c>
      <c r="BD56" s="46">
        <f>AY56/M56</f>
        <v>4.2</v>
      </c>
      <c r="BE56" s="137">
        <f>AZ56/N56</f>
        <v>2.586206896551724</v>
      </c>
      <c r="BF56" s="46">
        <f>BA56/O56</f>
        <v>0.6</v>
      </c>
      <c r="BG56" s="151"/>
      <c r="BH56" s="46"/>
      <c r="BI56" s="14">
        <v>282</v>
      </c>
      <c r="BJ56" s="48">
        <v>585</v>
      </c>
      <c r="BK56" s="48">
        <v>835</v>
      </c>
      <c r="BL56" s="48">
        <v>435</v>
      </c>
      <c r="BM56" s="48">
        <v>236</v>
      </c>
      <c r="BN56" s="48">
        <v>547</v>
      </c>
      <c r="BO56" s="48">
        <v>442</v>
      </c>
      <c r="BP56" s="264">
        <v>445</v>
      </c>
      <c r="BQ56" s="48">
        <v>516</v>
      </c>
      <c r="BR56" s="82">
        <v>516</v>
      </c>
      <c r="BS56" s="143">
        <f>E56/BI56</f>
        <v>0.04609929078014184</v>
      </c>
      <c r="BT56" s="143">
        <f>F56/BJ56</f>
        <v>0.010256410256410256</v>
      </c>
      <c r="BU56" s="143">
        <f>G56/BK56</f>
        <v>0.02035928143712575</v>
      </c>
      <c r="BV56" s="143">
        <f>H56/BL56</f>
        <v>0.05517241379310345</v>
      </c>
      <c r="BW56" s="143">
        <f>I56/BM56</f>
        <v>0.0635593220338983</v>
      </c>
      <c r="BX56" s="143">
        <f>J56/BN56</f>
        <v>0.04204753199268738</v>
      </c>
      <c r="BY56" s="143">
        <f>K56/BO56</f>
        <v>0.03619909502262444</v>
      </c>
      <c r="BZ56" s="143">
        <f>L56/BP56</f>
        <v>0.04044943820224719</v>
      </c>
      <c r="CA56" s="143">
        <f>M56/BQ56</f>
        <v>0.03875968992248062</v>
      </c>
      <c r="CB56" s="151">
        <f>N56/BR56</f>
        <v>0.0562015503875969</v>
      </c>
      <c r="CD56" s="10"/>
    </row>
    <row r="57" spans="1:82" ht="12" outlineLevel="1">
      <c r="A57" s="11"/>
      <c r="B57" s="141">
        <v>328</v>
      </c>
      <c r="C57" s="138" t="s">
        <v>217</v>
      </c>
      <c r="D57" s="58" t="s">
        <v>296</v>
      </c>
      <c r="E57" s="258">
        <v>611</v>
      </c>
      <c r="F57" s="132">
        <v>635</v>
      </c>
      <c r="G57" s="132">
        <v>171</v>
      </c>
      <c r="H57" s="132">
        <v>102</v>
      </c>
      <c r="I57" s="132">
        <v>90</v>
      </c>
      <c r="J57" s="132">
        <v>77</v>
      </c>
      <c r="K57" s="132">
        <v>51</v>
      </c>
      <c r="L57" s="132">
        <v>48</v>
      </c>
      <c r="M57" s="132">
        <v>42</v>
      </c>
      <c r="N57" s="132">
        <v>45</v>
      </c>
      <c r="O57" s="132">
        <v>65</v>
      </c>
      <c r="P57" s="20">
        <v>77</v>
      </c>
      <c r="Q57" s="265">
        <f>SUM(E57:P57)</f>
        <v>2014</v>
      </c>
      <c r="R57" s="59">
        <f>E57/E$206</f>
        <v>0.014312150101895012</v>
      </c>
      <c r="S57" s="59">
        <f>F57/F$206</f>
        <v>0.025866634078781214</v>
      </c>
      <c r="T57" s="59">
        <f>G57/G$206</f>
        <v>0.009094293463808967</v>
      </c>
      <c r="U57" s="59">
        <f>H57/H$206</f>
        <v>0.0060216069425585925</v>
      </c>
      <c r="V57" s="59">
        <f>I57/I$206</f>
        <v>0.005860519632740769</v>
      </c>
      <c r="W57" s="59">
        <f>J57/J$206</f>
        <v>0.004825468446449834</v>
      </c>
      <c r="X57" s="59">
        <f>K57/K$206</f>
        <v>0.004401864319005696</v>
      </c>
      <c r="Y57" s="59">
        <f>L57/L$206</f>
        <v>0.004318488529014845</v>
      </c>
      <c r="Z57" s="59">
        <f>M57/M$206</f>
        <v>0.0034280117531831538</v>
      </c>
      <c r="AA57" s="59">
        <f>N57/N$206</f>
        <v>0.0026182579856868565</v>
      </c>
      <c r="AB57" s="59">
        <f>O57/O$206</f>
        <v>0.003259452411994785</v>
      </c>
      <c r="AC57" s="18">
        <f>P57/P$206</f>
        <v>0.003019015879239365</v>
      </c>
      <c r="AD57" s="301">
        <f>Q57/Q$206</f>
        <v>0.008685414627204237</v>
      </c>
      <c r="AE57" s="13">
        <v>3</v>
      </c>
      <c r="AF57" s="12"/>
      <c r="AG57" s="140">
        <v>6</v>
      </c>
      <c r="AH57" s="261">
        <f>AE57+AF57+AG57</f>
        <v>9</v>
      </c>
      <c r="AI57" s="13">
        <v>1</v>
      </c>
      <c r="AJ57" s="12"/>
      <c r="AK57" s="113"/>
      <c r="AL57" s="262">
        <f>AI57+AJ57+AK57</f>
        <v>1</v>
      </c>
      <c r="AM57" s="13">
        <f>AE57+AI57</f>
        <v>4</v>
      </c>
      <c r="AN57" s="12">
        <f>AF57+AJ57</f>
        <v>0</v>
      </c>
      <c r="AO57" s="140">
        <f>AG57+AK57</f>
        <v>6</v>
      </c>
      <c r="AP57" s="114">
        <f>AO57/11*12</f>
        <v>6.545454545454545</v>
      </c>
      <c r="AQ57" s="263">
        <f>AM57+AN57+AO57</f>
        <v>10</v>
      </c>
      <c r="AR57" s="263">
        <f>AM57+AN57+AP57</f>
        <v>10.545454545454545</v>
      </c>
      <c r="AS57" s="260">
        <f>AQ57/AQ$206</f>
        <v>0.0011595547309833025</v>
      </c>
      <c r="AT57" s="14">
        <f>SUM(L57:N57)</f>
        <v>135</v>
      </c>
      <c r="AU57" s="82">
        <f>AQ57</f>
        <v>10</v>
      </c>
      <c r="AV57" s="151">
        <f>AU57/SUM(L57:N57)</f>
        <v>0.07407407407407407</v>
      </c>
      <c r="AW57" s="139"/>
      <c r="AX57" s="136">
        <f>P57-L57</f>
        <v>29</v>
      </c>
      <c r="AY57" s="134">
        <f>P57-M57</f>
        <v>35</v>
      </c>
      <c r="AZ57" s="134">
        <f>P57-N57</f>
        <v>32</v>
      </c>
      <c r="BA57" s="134">
        <f>P57-O57</f>
        <v>12</v>
      </c>
      <c r="BB57" s="134"/>
      <c r="BC57" s="46">
        <f>AX57/L57</f>
        <v>0.6041666666666666</v>
      </c>
      <c r="BD57" s="46">
        <f>AY57/M57</f>
        <v>0.8333333333333334</v>
      </c>
      <c r="BE57" s="137">
        <f>AZ57/N57</f>
        <v>0.7111111111111111</v>
      </c>
      <c r="BF57" s="46">
        <f>BA57/O57</f>
        <v>0.18461538461538463</v>
      </c>
      <c r="BG57" s="151"/>
      <c r="BH57" s="46"/>
      <c r="BI57" s="14">
        <v>27</v>
      </c>
      <c r="BJ57" s="48">
        <v>197</v>
      </c>
      <c r="BK57" s="48">
        <v>120</v>
      </c>
      <c r="BL57" s="48">
        <v>106</v>
      </c>
      <c r="BM57" s="48">
        <v>81</v>
      </c>
      <c r="BN57" s="48">
        <v>162</v>
      </c>
      <c r="BO57" s="48">
        <v>101</v>
      </c>
      <c r="BP57" s="264">
        <v>130</v>
      </c>
      <c r="BQ57" s="48">
        <v>105.5</v>
      </c>
      <c r="BR57" s="82">
        <v>105.5</v>
      </c>
      <c r="BS57" s="143">
        <f>E57/BI57</f>
        <v>22.62962962962963</v>
      </c>
      <c r="BT57" s="143">
        <f>F57/BJ57</f>
        <v>3.2233502538071064</v>
      </c>
      <c r="BU57" s="143">
        <f>G57/BK57</f>
        <v>1.425</v>
      </c>
      <c r="BV57" s="143">
        <f>H57/BL57</f>
        <v>0.9622641509433962</v>
      </c>
      <c r="BW57" s="143">
        <f>I57/BM57</f>
        <v>1.1111111111111112</v>
      </c>
      <c r="BX57" s="143">
        <f>J57/BN57</f>
        <v>0.47530864197530864</v>
      </c>
      <c r="BY57" s="143">
        <f>K57/BO57</f>
        <v>0.504950495049505</v>
      </c>
      <c r="BZ57" s="143">
        <f>L57/BP57</f>
        <v>0.36923076923076925</v>
      </c>
      <c r="CA57" s="143">
        <f>M57/BQ57</f>
        <v>0.3981042654028436</v>
      </c>
      <c r="CB57" s="151">
        <f>N57/BR57</f>
        <v>0.4265402843601896</v>
      </c>
      <c r="CD57" s="10"/>
    </row>
    <row r="58" spans="1:82" ht="12" outlineLevel="1">
      <c r="A58" s="11"/>
      <c r="B58" s="131" t="s">
        <v>24</v>
      </c>
      <c r="C58" s="138" t="s">
        <v>27</v>
      </c>
      <c r="D58" s="58" t="s">
        <v>177</v>
      </c>
      <c r="E58" s="258">
        <v>6</v>
      </c>
      <c r="F58" s="132">
        <v>2</v>
      </c>
      <c r="G58" s="132">
        <v>15</v>
      </c>
      <c r="H58" s="132">
        <v>14</v>
      </c>
      <c r="I58" s="132">
        <v>12</v>
      </c>
      <c r="J58" s="132">
        <v>17</v>
      </c>
      <c r="K58" s="132">
        <v>19</v>
      </c>
      <c r="L58" s="132">
        <v>14</v>
      </c>
      <c r="M58" s="132">
        <v>7</v>
      </c>
      <c r="N58" s="132">
        <v>8</v>
      </c>
      <c r="O58" s="132">
        <v>11</v>
      </c>
      <c r="P58" s="20">
        <v>13</v>
      </c>
      <c r="Q58" s="265">
        <f>SUM(E58:P58)</f>
        <v>138</v>
      </c>
      <c r="R58" s="59">
        <f>E58/E$206</f>
        <v>0.00014054484551779064</v>
      </c>
      <c r="S58" s="59">
        <f>F58/F$206</f>
        <v>8.146971363395658E-05</v>
      </c>
      <c r="T58" s="59">
        <f>G58/G$206</f>
        <v>0.000797745040684997</v>
      </c>
      <c r="U58" s="59">
        <f>H58/H$206</f>
        <v>0.0008264950705472578</v>
      </c>
      <c r="V58" s="59">
        <f>I58/I$206</f>
        <v>0.0007814026176987692</v>
      </c>
      <c r="W58" s="59">
        <f>J58/J$206</f>
        <v>0.0010653631635019114</v>
      </c>
      <c r="X58" s="59">
        <f>K58/K$206</f>
        <v>0.0016399102364923184</v>
      </c>
      <c r="Y58" s="59">
        <f>L58/L$206</f>
        <v>0.0012595591542959965</v>
      </c>
      <c r="Z58" s="59">
        <f>M58/M$206</f>
        <v>0.0005713352921971923</v>
      </c>
      <c r="AA58" s="59">
        <f>N58/N$206</f>
        <v>0.00046546808634433004</v>
      </c>
      <c r="AB58" s="59">
        <f>O58/O$206</f>
        <v>0.0005515996389529636</v>
      </c>
      <c r="AC58" s="18">
        <f>P58/P$206</f>
        <v>0.0005097039796118408</v>
      </c>
      <c r="AD58" s="301">
        <f>Q58/Q$206</f>
        <v>0.0005951277152702009</v>
      </c>
      <c r="AE58" s="13">
        <v>1</v>
      </c>
      <c r="AF58" s="12"/>
      <c r="AG58" s="140"/>
      <c r="AH58" s="261">
        <f>AE58+AF58+AG58</f>
        <v>1</v>
      </c>
      <c r="AI58" s="13"/>
      <c r="AJ58" s="12"/>
      <c r="AK58" s="113">
        <v>1</v>
      </c>
      <c r="AL58" s="262">
        <f>AI58+AJ58+AK58</f>
        <v>1</v>
      </c>
      <c r="AM58" s="13">
        <f>AE58+AI58</f>
        <v>1</v>
      </c>
      <c r="AN58" s="12">
        <f>AF58+AJ58</f>
        <v>0</v>
      </c>
      <c r="AO58" s="140">
        <f>AG58+AK58</f>
        <v>1</v>
      </c>
      <c r="AP58" s="114">
        <f>AO58/11*12</f>
        <v>1.0909090909090908</v>
      </c>
      <c r="AQ58" s="263">
        <f>AM58+AN58+AO58</f>
        <v>2</v>
      </c>
      <c r="AR58" s="263">
        <f>AM58+AN58+AP58</f>
        <v>2.090909090909091</v>
      </c>
      <c r="AS58" s="260">
        <f>AQ58/AQ$206</f>
        <v>0.00023191094619666049</v>
      </c>
      <c r="AT58" s="14">
        <f>SUM(L58:N58)</f>
        <v>29</v>
      </c>
      <c r="AU58" s="82">
        <f>AQ58</f>
        <v>2</v>
      </c>
      <c r="AV58" s="151">
        <f>AU58/SUM(L58:N58)</f>
        <v>0.06896551724137931</v>
      </c>
      <c r="AW58" s="139"/>
      <c r="AX58" s="136">
        <f>P58-L58</f>
        <v>-1</v>
      </c>
      <c r="AY58" s="134">
        <f>P58-M58</f>
        <v>6</v>
      </c>
      <c r="AZ58" s="134">
        <f>P58-N58</f>
        <v>5</v>
      </c>
      <c r="BA58" s="134">
        <f>P58-O58</f>
        <v>2</v>
      </c>
      <c r="BB58" s="134"/>
      <c r="BC58" s="46">
        <f>AX58/L58</f>
        <v>-0.07142857142857142</v>
      </c>
      <c r="BD58" s="46">
        <f>AY58/M58</f>
        <v>0.8571428571428571</v>
      </c>
      <c r="BE58" s="137">
        <f>AZ58/N58</f>
        <v>0.625</v>
      </c>
      <c r="BF58" s="46">
        <f>BA58/O58</f>
        <v>0.18181818181818182</v>
      </c>
      <c r="BG58" s="151"/>
      <c r="BH58" s="46"/>
      <c r="BI58" s="14">
        <v>102</v>
      </c>
      <c r="BJ58" s="48">
        <v>124</v>
      </c>
      <c r="BK58" s="48">
        <v>123</v>
      </c>
      <c r="BL58" s="48">
        <v>88</v>
      </c>
      <c r="BM58" s="48">
        <v>94</v>
      </c>
      <c r="BN58" s="48">
        <v>78</v>
      </c>
      <c r="BO58" s="48">
        <v>78</v>
      </c>
      <c r="BP58" s="264">
        <v>37</v>
      </c>
      <c r="BQ58" s="48">
        <v>38.5</v>
      </c>
      <c r="BR58" s="82">
        <v>38.5</v>
      </c>
      <c r="BS58" s="143">
        <f>E58/BI58</f>
        <v>0.058823529411764705</v>
      </c>
      <c r="BT58" s="143">
        <f>F58/BJ58</f>
        <v>0.016129032258064516</v>
      </c>
      <c r="BU58" s="143">
        <f>G58/BK58</f>
        <v>0.12195121951219512</v>
      </c>
      <c r="BV58" s="143">
        <f>H58/BL58</f>
        <v>0.1590909090909091</v>
      </c>
      <c r="BW58" s="143">
        <f>I58/BM58</f>
        <v>0.1276595744680851</v>
      </c>
      <c r="BX58" s="143">
        <f>J58/BN58</f>
        <v>0.21794871794871795</v>
      </c>
      <c r="BY58" s="143">
        <f>K58/BO58</f>
        <v>0.24358974358974358</v>
      </c>
      <c r="BZ58" s="143">
        <f>L58/BP58</f>
        <v>0.3783783783783784</v>
      </c>
      <c r="CA58" s="143">
        <f>M58/BQ58</f>
        <v>0.18181818181818182</v>
      </c>
      <c r="CB58" s="151">
        <f>N58/BR58</f>
        <v>0.2077922077922078</v>
      </c>
      <c r="CD58" s="10"/>
    </row>
    <row r="59" spans="1:82" ht="12" outlineLevel="1">
      <c r="A59" s="11"/>
      <c r="B59" s="131">
        <v>142</v>
      </c>
      <c r="C59" s="142" t="s">
        <v>224</v>
      </c>
      <c r="D59" s="58" t="s">
        <v>57</v>
      </c>
      <c r="E59" s="258">
        <v>695</v>
      </c>
      <c r="F59" s="132">
        <v>319</v>
      </c>
      <c r="G59" s="132">
        <v>218</v>
      </c>
      <c r="H59" s="132">
        <v>188</v>
      </c>
      <c r="I59" s="132">
        <v>141</v>
      </c>
      <c r="J59" s="132">
        <v>119</v>
      </c>
      <c r="K59" s="132">
        <v>99</v>
      </c>
      <c r="L59" s="132">
        <v>53</v>
      </c>
      <c r="M59" s="132">
        <v>58</v>
      </c>
      <c r="N59" s="132">
        <v>40</v>
      </c>
      <c r="O59" s="132">
        <v>53</v>
      </c>
      <c r="P59" s="132">
        <v>84</v>
      </c>
      <c r="Q59" s="265">
        <f>SUM(E59:P59)</f>
        <v>2067</v>
      </c>
      <c r="R59" s="59">
        <f>E59/E$206</f>
        <v>0.01627977793914408</v>
      </c>
      <c r="S59" s="59">
        <f>F59/F$206</f>
        <v>0.012994419324616074</v>
      </c>
      <c r="T59" s="59">
        <f>G59/G$206</f>
        <v>0.011593894591288624</v>
      </c>
      <c r="U59" s="59">
        <f>H59/H$206</f>
        <v>0.011098648090206033</v>
      </c>
      <c r="V59" s="59">
        <f>I59/I$206</f>
        <v>0.009181480757960539</v>
      </c>
      <c r="W59" s="59">
        <f>J59/J$206</f>
        <v>0.00745754214451338</v>
      </c>
      <c r="X59" s="59">
        <f>K59/K$206</f>
        <v>0.008544795442775763</v>
      </c>
      <c r="Y59" s="59">
        <f>L59/L$206</f>
        <v>0.0047683310841205575</v>
      </c>
      <c r="Z59" s="59">
        <f>M59/M$206</f>
        <v>0.004733920992491022</v>
      </c>
      <c r="AA59" s="59">
        <f>N59/N$206</f>
        <v>0.00232734043172165</v>
      </c>
      <c r="AB59" s="59">
        <f>O59/O$206</f>
        <v>0.0026577073513188248</v>
      </c>
      <c r="AC59" s="18">
        <f>P59/P$206</f>
        <v>0.0032934718682611254</v>
      </c>
      <c r="AD59" s="301">
        <f>Q59/Q$206</f>
        <v>0.008913978170025401</v>
      </c>
      <c r="AE59" s="13">
        <v>6</v>
      </c>
      <c r="AF59" s="12">
        <v>2</v>
      </c>
      <c r="AG59" s="140">
        <v>2</v>
      </c>
      <c r="AH59" s="261">
        <f>AE59+AF59+AG59</f>
        <v>10</v>
      </c>
      <c r="AI59" s="13"/>
      <c r="AJ59" s="12"/>
      <c r="AK59" s="113"/>
      <c r="AL59" s="262">
        <f>AI59+AJ59+AK59</f>
        <v>0</v>
      </c>
      <c r="AM59" s="13">
        <f>AE59+AI59</f>
        <v>6</v>
      </c>
      <c r="AN59" s="12">
        <f>AF59+AJ59</f>
        <v>2</v>
      </c>
      <c r="AO59" s="140">
        <f>AG59+AK59</f>
        <v>2</v>
      </c>
      <c r="AP59" s="114">
        <f>AO59/11*12</f>
        <v>2.1818181818181817</v>
      </c>
      <c r="AQ59" s="263">
        <f>AM59+AN59+AO59</f>
        <v>10</v>
      </c>
      <c r="AR59" s="263">
        <f>AM59+AN59+AP59</f>
        <v>10.181818181818182</v>
      </c>
      <c r="AS59" s="260">
        <f>AQ59/AQ$206</f>
        <v>0.0011595547309833025</v>
      </c>
      <c r="AT59" s="14">
        <f>SUM(L59:N59)</f>
        <v>151</v>
      </c>
      <c r="AU59" s="82">
        <f>AQ59</f>
        <v>10</v>
      </c>
      <c r="AV59" s="151">
        <f>AU59/SUM(L59:N59)</f>
        <v>0.06622516556291391</v>
      </c>
      <c r="AW59" s="139"/>
      <c r="AX59" s="136">
        <f>P59-L59</f>
        <v>31</v>
      </c>
      <c r="AY59" s="134">
        <f>P59-M59</f>
        <v>26</v>
      </c>
      <c r="AZ59" s="134">
        <f>P59-N59</f>
        <v>44</v>
      </c>
      <c r="BA59" s="134">
        <f>P59-O59</f>
        <v>31</v>
      </c>
      <c r="BB59" s="134"/>
      <c r="BC59" s="46">
        <f>AX59/L59</f>
        <v>0.5849056603773585</v>
      </c>
      <c r="BD59" s="46">
        <f>AY59/M59</f>
        <v>0.4482758620689655</v>
      </c>
      <c r="BE59" s="143">
        <f>AZ59/N59</f>
        <v>1.1</v>
      </c>
      <c r="BF59" s="46">
        <f>BA59/O59</f>
        <v>0.5849056603773585</v>
      </c>
      <c r="BG59" s="151"/>
      <c r="BH59" s="46"/>
      <c r="BI59" s="14">
        <v>298</v>
      </c>
      <c r="BJ59" s="48">
        <v>111</v>
      </c>
      <c r="BK59" s="48">
        <v>192</v>
      </c>
      <c r="BL59" s="48">
        <v>174</v>
      </c>
      <c r="BM59" s="48">
        <v>172</v>
      </c>
      <c r="BN59" s="48">
        <v>308</v>
      </c>
      <c r="BO59" s="48">
        <v>235</v>
      </c>
      <c r="BP59" s="264">
        <v>396</v>
      </c>
      <c r="BQ59" s="48">
        <v>217.5</v>
      </c>
      <c r="BR59" s="82">
        <v>217.5</v>
      </c>
      <c r="BS59" s="143">
        <f>E59/BI59</f>
        <v>2.3322147651006713</v>
      </c>
      <c r="BT59" s="143">
        <f>F59/BJ59</f>
        <v>2.873873873873874</v>
      </c>
      <c r="BU59" s="143">
        <f>G59/BK59</f>
        <v>1.1354166666666667</v>
      </c>
      <c r="BV59" s="143">
        <f>H59/BL59</f>
        <v>1.0804597701149425</v>
      </c>
      <c r="BW59" s="143">
        <f>I59/BM59</f>
        <v>0.8197674418604651</v>
      </c>
      <c r="BX59" s="143">
        <f>J59/BN59</f>
        <v>0.38636363636363635</v>
      </c>
      <c r="BY59" s="143">
        <f>K59/BO59</f>
        <v>0.42127659574468085</v>
      </c>
      <c r="BZ59" s="143">
        <f>L59/BP59</f>
        <v>0.13383838383838384</v>
      </c>
      <c r="CA59" s="143">
        <f>M59/BQ59</f>
        <v>0.26666666666666666</v>
      </c>
      <c r="CB59" s="151">
        <f>N59/BR59</f>
        <v>0.1839080459770115</v>
      </c>
      <c r="CD59" s="10"/>
    </row>
    <row r="60" spans="1:82" ht="12" outlineLevel="1">
      <c r="A60" s="11"/>
      <c r="B60" s="141" t="s">
        <v>6</v>
      </c>
      <c r="C60" s="142" t="s">
        <v>224</v>
      </c>
      <c r="D60" s="58" t="s">
        <v>195</v>
      </c>
      <c r="E60" s="266">
        <v>4921</v>
      </c>
      <c r="F60" s="132">
        <v>1932</v>
      </c>
      <c r="G60" s="132">
        <v>1523</v>
      </c>
      <c r="H60" s="132">
        <v>1280</v>
      </c>
      <c r="I60" s="132">
        <v>1294</v>
      </c>
      <c r="J60" s="132">
        <v>1203</v>
      </c>
      <c r="K60" s="132">
        <v>778</v>
      </c>
      <c r="L60" s="132">
        <v>1219</v>
      </c>
      <c r="M60" s="132">
        <v>572</v>
      </c>
      <c r="N60" s="132">
        <v>514</v>
      </c>
      <c r="O60" s="132">
        <v>1233</v>
      </c>
      <c r="P60" s="132">
        <v>1109</v>
      </c>
      <c r="Q60" s="265">
        <f>SUM(E60:P60)</f>
        <v>17578</v>
      </c>
      <c r="R60" s="59">
        <f>E60/E$206</f>
        <v>0.11527019746550796</v>
      </c>
      <c r="S60" s="59">
        <f>F60/F$206</f>
        <v>0.07869974337040206</v>
      </c>
      <c r="T60" s="59">
        <f>G60/G$206</f>
        <v>0.08099771313088337</v>
      </c>
      <c r="U60" s="59">
        <f>H60/H$206</f>
        <v>0.07556526359289215</v>
      </c>
      <c r="V60" s="59">
        <f>I60/I$206</f>
        <v>0.08426124894185062</v>
      </c>
      <c r="W60" s="59">
        <f>J60/J$206</f>
        <v>0.07539011092310585</v>
      </c>
      <c r="X60" s="59">
        <f>K60/K$206</f>
        <v>0.06715000863110651</v>
      </c>
      <c r="Y60" s="59">
        <f>L60/L$206</f>
        <v>0.10967161493477283</v>
      </c>
      <c r="Z60" s="59">
        <f>M60/M$206</f>
        <v>0.04668625530525628</v>
      </c>
      <c r="AA60" s="59">
        <f>N60/N$206</f>
        <v>0.029906324547623205</v>
      </c>
      <c r="AB60" s="59">
        <f>O60/O$206</f>
        <v>0.06182930498445492</v>
      </c>
      <c r="AC60" s="18">
        <f>P60/P$206</f>
        <v>0.04348167026073319</v>
      </c>
      <c r="AD60" s="301">
        <f>Q60/Q$206</f>
        <v>0.07580547086246081</v>
      </c>
      <c r="AE60" s="13">
        <v>16</v>
      </c>
      <c r="AF60" s="12">
        <v>74</v>
      </c>
      <c r="AG60" s="140">
        <v>51</v>
      </c>
      <c r="AH60" s="261">
        <f>AE60+AF60+AG60</f>
        <v>141</v>
      </c>
      <c r="AI60" s="13"/>
      <c r="AJ60" s="12"/>
      <c r="AK60" s="113"/>
      <c r="AL60" s="262">
        <f>AI60+AJ60+AK60</f>
        <v>0</v>
      </c>
      <c r="AM60" s="13">
        <f>AE60+AI60</f>
        <v>16</v>
      </c>
      <c r="AN60" s="12">
        <f>AF60+AJ60</f>
        <v>74</v>
      </c>
      <c r="AO60" s="140">
        <f>AG60+AK60</f>
        <v>51</v>
      </c>
      <c r="AP60" s="114">
        <f>AO60/11*12</f>
        <v>55.63636363636364</v>
      </c>
      <c r="AQ60" s="263">
        <f>AM60+AN60+AO60</f>
        <v>141</v>
      </c>
      <c r="AR60" s="263">
        <f>AM60+AN60+AP60</f>
        <v>145.63636363636363</v>
      </c>
      <c r="AS60" s="260">
        <f>AQ60/AQ$206</f>
        <v>0.016349721706864564</v>
      </c>
      <c r="AT60" s="14">
        <f>SUM(L60:N60)</f>
        <v>2305</v>
      </c>
      <c r="AU60" s="82">
        <f>AQ60</f>
        <v>141</v>
      </c>
      <c r="AV60" s="151">
        <f>AU60/SUM(L60:N60)</f>
        <v>0.06117136659436009</v>
      </c>
      <c r="AW60" s="139"/>
      <c r="AX60" s="136">
        <f>P60-L60</f>
        <v>-110</v>
      </c>
      <c r="AY60" s="134">
        <f>P60-M60</f>
        <v>537</v>
      </c>
      <c r="AZ60" s="134">
        <f>P60-N60</f>
        <v>595</v>
      </c>
      <c r="BA60" s="134">
        <f>P60-O60</f>
        <v>-124</v>
      </c>
      <c r="BB60" s="134"/>
      <c r="BC60" s="46">
        <f>AX60/L60</f>
        <v>-0.09023789991796555</v>
      </c>
      <c r="BD60" s="46">
        <f>AY60/M60</f>
        <v>0.9388111888111889</v>
      </c>
      <c r="BE60" s="137">
        <f>AZ60/N60</f>
        <v>1.1575875486381324</v>
      </c>
      <c r="BF60" s="46">
        <f>BA60/O60</f>
        <v>-0.10056772100567721</v>
      </c>
      <c r="BG60" s="151"/>
      <c r="BH60" s="46"/>
      <c r="BI60" s="14">
        <v>-3011</v>
      </c>
      <c r="BJ60" s="48">
        <v>2056</v>
      </c>
      <c r="BK60" s="48">
        <v>1835</v>
      </c>
      <c r="BL60" s="48">
        <v>1509</v>
      </c>
      <c r="BM60" s="48">
        <v>1471</v>
      </c>
      <c r="BN60" s="48">
        <v>2145</v>
      </c>
      <c r="BO60" s="48">
        <v>2057</v>
      </c>
      <c r="BP60" s="264">
        <v>3809</v>
      </c>
      <c r="BQ60" s="48">
        <v>971</v>
      </c>
      <c r="BR60" s="82">
        <v>971</v>
      </c>
      <c r="BS60" s="143">
        <f>E60/BI60</f>
        <v>-1.6343407505812022</v>
      </c>
      <c r="BT60" s="143">
        <f>F60/BJ60</f>
        <v>0.9396887159533074</v>
      </c>
      <c r="BU60" s="143">
        <f>G60/BK60</f>
        <v>0.8299727520435968</v>
      </c>
      <c r="BV60" s="143">
        <f>H60/BL60</f>
        <v>0.8482438701126573</v>
      </c>
      <c r="BW60" s="143">
        <f>I60/BM60</f>
        <v>0.8796736913664174</v>
      </c>
      <c r="BX60" s="143">
        <f>J60/BN60</f>
        <v>0.5608391608391609</v>
      </c>
      <c r="BY60" s="143">
        <f>K60/BO60</f>
        <v>0.3782207097715119</v>
      </c>
      <c r="BZ60" s="143">
        <f>L60/BP60</f>
        <v>0.32003150433184563</v>
      </c>
      <c r="CA60" s="143">
        <f>M60/BQ60</f>
        <v>0.5890834191555098</v>
      </c>
      <c r="CB60" s="151">
        <f>N60/BR60</f>
        <v>0.529351184346035</v>
      </c>
      <c r="CD60" s="10"/>
    </row>
    <row r="61" spans="1:82" ht="12" outlineLevel="1">
      <c r="A61" s="11"/>
      <c r="B61" s="131" t="s">
        <v>0</v>
      </c>
      <c r="C61" s="138" t="s">
        <v>217</v>
      </c>
      <c r="D61" s="58" t="s">
        <v>156</v>
      </c>
      <c r="E61" s="258">
        <v>198</v>
      </c>
      <c r="F61" s="132">
        <v>303</v>
      </c>
      <c r="G61" s="132">
        <v>406</v>
      </c>
      <c r="H61" s="132">
        <v>355</v>
      </c>
      <c r="I61" s="132">
        <v>286</v>
      </c>
      <c r="J61" s="132">
        <v>230</v>
      </c>
      <c r="K61" s="132">
        <v>211</v>
      </c>
      <c r="L61" s="132">
        <v>168</v>
      </c>
      <c r="M61" s="132">
        <v>133</v>
      </c>
      <c r="N61" s="132">
        <v>142</v>
      </c>
      <c r="O61" s="132">
        <v>153</v>
      </c>
      <c r="P61" s="132">
        <v>158</v>
      </c>
      <c r="Q61" s="265">
        <f>SUM(E61:P61)</f>
        <v>2743</v>
      </c>
      <c r="R61" s="59">
        <f>E61/E$206</f>
        <v>0.004637979902087091</v>
      </c>
      <c r="S61" s="59">
        <f>F61/F$206</f>
        <v>0.01234266161554442</v>
      </c>
      <c r="T61" s="59">
        <f>G61/G$206</f>
        <v>0.021592299101207253</v>
      </c>
      <c r="U61" s="59">
        <f>H61/H$206</f>
        <v>0.02095755357459118</v>
      </c>
      <c r="V61" s="59">
        <f>I61/I$206</f>
        <v>0.018623429055154</v>
      </c>
      <c r="W61" s="59">
        <f>J61/J$206</f>
        <v>0.014413736917967036</v>
      </c>
      <c r="X61" s="59">
        <f>K61/K$206</f>
        <v>0.018211634731572588</v>
      </c>
      <c r="Y61" s="59">
        <f>L61/L$206</f>
        <v>0.015114709851551956</v>
      </c>
      <c r="Z61" s="59">
        <f>M61/M$206</f>
        <v>0.010855370551746653</v>
      </c>
      <c r="AA61" s="59">
        <f>N61/N$206</f>
        <v>0.008262058532611858</v>
      </c>
      <c r="AB61" s="59">
        <f>O61/O$206</f>
        <v>0.007672249523618494</v>
      </c>
      <c r="AC61" s="18">
        <f>P61/P$206</f>
        <v>0.00619486375220545</v>
      </c>
      <c r="AD61" s="301">
        <f>Q61/Q$206</f>
        <v>0.011829241470914211</v>
      </c>
      <c r="AE61" s="13">
        <v>9</v>
      </c>
      <c r="AF61" s="12">
        <v>9</v>
      </c>
      <c r="AG61" s="140">
        <v>6</v>
      </c>
      <c r="AH61" s="261">
        <f>AE61+AF61+AG61</f>
        <v>24</v>
      </c>
      <c r="AI61" s="13"/>
      <c r="AJ61" s="12"/>
      <c r="AK61" s="113">
        <v>1</v>
      </c>
      <c r="AL61" s="262">
        <f>AI61+AJ61+AK61</f>
        <v>1</v>
      </c>
      <c r="AM61" s="13">
        <f>AE61+AI61</f>
        <v>9</v>
      </c>
      <c r="AN61" s="12">
        <f>AF61+AJ61</f>
        <v>9</v>
      </c>
      <c r="AO61" s="140">
        <f>AG61+AK61</f>
        <v>7</v>
      </c>
      <c r="AP61" s="114">
        <f>AO61/11*12</f>
        <v>7.636363636363637</v>
      </c>
      <c r="AQ61" s="263">
        <f>AM61+AN61+AO61</f>
        <v>25</v>
      </c>
      <c r="AR61" s="263">
        <f>AM61+AN61+AP61</f>
        <v>25.636363636363637</v>
      </c>
      <c r="AS61" s="260">
        <f>AQ61/AQ$206</f>
        <v>0.002898886827458256</v>
      </c>
      <c r="AT61" s="14">
        <f>SUM(L61:N61)</f>
        <v>443</v>
      </c>
      <c r="AU61" s="82">
        <f>AQ61</f>
        <v>25</v>
      </c>
      <c r="AV61" s="151">
        <f>AU61/SUM(L61:N61)</f>
        <v>0.056433408577878104</v>
      </c>
      <c r="AW61" s="139"/>
      <c r="AX61" s="136">
        <f>P61-L61</f>
        <v>-10</v>
      </c>
      <c r="AY61" s="134">
        <f>P61-M61</f>
        <v>25</v>
      </c>
      <c r="AZ61" s="134">
        <f>P61-N61</f>
        <v>16</v>
      </c>
      <c r="BA61" s="134">
        <f>P61-O61</f>
        <v>5</v>
      </c>
      <c r="BB61" s="134"/>
      <c r="BC61" s="46">
        <f>AX61/L61</f>
        <v>-0.05952380952380952</v>
      </c>
      <c r="BD61" s="46">
        <f>AY61/M61</f>
        <v>0.18796992481203006</v>
      </c>
      <c r="BE61" s="137">
        <f>AZ61/N61</f>
        <v>0.11267605633802817</v>
      </c>
      <c r="BF61" s="46">
        <f>BA61/O61</f>
        <v>0.032679738562091505</v>
      </c>
      <c r="BG61" s="151"/>
      <c r="BH61" s="46"/>
      <c r="BI61" s="14">
        <v>227</v>
      </c>
      <c r="BJ61" s="48">
        <v>729</v>
      </c>
      <c r="BK61" s="48">
        <v>388</v>
      </c>
      <c r="BL61" s="48">
        <v>216</v>
      </c>
      <c r="BM61" s="48">
        <v>182</v>
      </c>
      <c r="BN61" s="48">
        <v>230</v>
      </c>
      <c r="BO61" s="48">
        <v>386</v>
      </c>
      <c r="BP61" s="264">
        <v>550</v>
      </c>
      <c r="BQ61" s="48">
        <v>331</v>
      </c>
      <c r="BR61" s="82">
        <v>331</v>
      </c>
      <c r="BS61" s="143">
        <f>E61/BI61</f>
        <v>0.8722466960352423</v>
      </c>
      <c r="BT61" s="143">
        <f>F61/BJ61</f>
        <v>0.4156378600823045</v>
      </c>
      <c r="BU61" s="143">
        <f>G61/BK61</f>
        <v>1.0463917525773196</v>
      </c>
      <c r="BV61" s="143">
        <f>H61/BL61</f>
        <v>1.6435185185185186</v>
      </c>
      <c r="BW61" s="143">
        <f>I61/BM61</f>
        <v>1.5714285714285714</v>
      </c>
      <c r="BX61" s="143">
        <f>J61/BN61</f>
        <v>1</v>
      </c>
      <c r="BY61" s="143">
        <f>K61/BO61</f>
        <v>0.5466321243523317</v>
      </c>
      <c r="BZ61" s="143">
        <f>L61/BP61</f>
        <v>0.3054545454545455</v>
      </c>
      <c r="CA61" s="143">
        <f>M61/BQ61</f>
        <v>0.40181268882175225</v>
      </c>
      <c r="CB61" s="151">
        <f>N61/BR61</f>
        <v>0.42900302114803623</v>
      </c>
      <c r="CD61" s="10"/>
    </row>
    <row r="62" spans="1:82" ht="12" outlineLevel="1">
      <c r="A62" s="11"/>
      <c r="B62" s="141">
        <v>307</v>
      </c>
      <c r="C62" s="138" t="s">
        <v>217</v>
      </c>
      <c r="D62" s="58" t="s">
        <v>373</v>
      </c>
      <c r="E62" s="258">
        <v>65</v>
      </c>
      <c r="F62" s="132">
        <v>65</v>
      </c>
      <c r="G62" s="132">
        <v>64</v>
      </c>
      <c r="H62" s="132">
        <v>63</v>
      </c>
      <c r="I62" s="132">
        <v>39</v>
      </c>
      <c r="J62" s="132">
        <v>58</v>
      </c>
      <c r="K62" s="132">
        <v>54</v>
      </c>
      <c r="L62" s="132">
        <v>28</v>
      </c>
      <c r="M62" s="132">
        <v>30</v>
      </c>
      <c r="N62" s="132">
        <v>14</v>
      </c>
      <c r="O62" s="132">
        <v>22</v>
      </c>
      <c r="P62" s="132">
        <v>23</v>
      </c>
      <c r="Q62" s="265">
        <f>SUM(E62:P62)</f>
        <v>525</v>
      </c>
      <c r="R62" s="59">
        <f>E62/E$206</f>
        <v>0.0015225691597760653</v>
      </c>
      <c r="S62" s="59">
        <f>F62/F$206</f>
        <v>0.0026477656931035887</v>
      </c>
      <c r="T62" s="59">
        <f>G62/G$206</f>
        <v>0.003403712173589321</v>
      </c>
      <c r="U62" s="59">
        <f>H62/H$206</f>
        <v>0.00371922781746266</v>
      </c>
      <c r="V62" s="59">
        <f>I62/I$206</f>
        <v>0.0025395585075210004</v>
      </c>
      <c r="W62" s="59">
        <f>J62/J$206</f>
        <v>0.0036347684401829916</v>
      </c>
      <c r="X62" s="59">
        <f>K62/K$206</f>
        <v>0.004660797514241326</v>
      </c>
      <c r="Y62" s="59">
        <f>L62/L$206</f>
        <v>0.002519118308591993</v>
      </c>
      <c r="Z62" s="59">
        <f>M62/M$206</f>
        <v>0.002448579823702253</v>
      </c>
      <c r="AA62" s="59">
        <f>N62/N$206</f>
        <v>0.0008145691511025775</v>
      </c>
      <c r="AB62" s="59">
        <f>O62/O$206</f>
        <v>0.0011031992779059272</v>
      </c>
      <c r="AC62" s="18">
        <f>P62/P$206</f>
        <v>0.0009017839639286414</v>
      </c>
      <c r="AD62" s="301">
        <f>Q62/Q$206</f>
        <v>0.002264072829832286</v>
      </c>
      <c r="AE62" s="13">
        <v>1</v>
      </c>
      <c r="AF62" s="12">
        <v>2</v>
      </c>
      <c r="AG62" s="140">
        <v>1</v>
      </c>
      <c r="AH62" s="261">
        <f>AE62+AF62+AG62</f>
        <v>4</v>
      </c>
      <c r="AI62" s="13"/>
      <c r="AJ62" s="12"/>
      <c r="AK62" s="113"/>
      <c r="AL62" s="262">
        <f>AI62+AJ62+AK62</f>
        <v>0</v>
      </c>
      <c r="AM62" s="13">
        <f>AE62+AI62</f>
        <v>1</v>
      </c>
      <c r="AN62" s="12">
        <f>AF62+AJ62</f>
        <v>2</v>
      </c>
      <c r="AO62" s="140">
        <f>AG62+AK62</f>
        <v>1</v>
      </c>
      <c r="AP62" s="114">
        <f>AO62/11*12</f>
        <v>1.0909090909090908</v>
      </c>
      <c r="AQ62" s="263">
        <f>AM62+AN62+AO62</f>
        <v>4</v>
      </c>
      <c r="AR62" s="263">
        <f>AM62+AN62+AP62</f>
        <v>4.090909090909091</v>
      </c>
      <c r="AS62" s="260">
        <f>AQ62/AQ$206</f>
        <v>0.00046382189239332097</v>
      </c>
      <c r="AT62" s="14">
        <f>SUM(L62:N62)</f>
        <v>72</v>
      </c>
      <c r="AU62" s="82">
        <f>AQ62</f>
        <v>4</v>
      </c>
      <c r="AV62" s="151">
        <f>AU62/SUM(L62:N62)</f>
        <v>0.05555555555555555</v>
      </c>
      <c r="AW62" s="139"/>
      <c r="AX62" s="136">
        <f>P62-L62</f>
        <v>-5</v>
      </c>
      <c r="AY62" s="134">
        <f>P62-M62</f>
        <v>-7</v>
      </c>
      <c r="AZ62" s="134">
        <f>P62-N62</f>
        <v>9</v>
      </c>
      <c r="BA62" s="134">
        <f>P62-O62</f>
        <v>1</v>
      </c>
      <c r="BB62" s="134"/>
      <c r="BC62" s="46">
        <f>AX62/L62</f>
        <v>-0.17857142857142858</v>
      </c>
      <c r="BD62" s="46">
        <f>AY62/M62</f>
        <v>-0.23333333333333334</v>
      </c>
      <c r="BE62" s="143">
        <f>AZ62/N62</f>
        <v>0.6428571428571429</v>
      </c>
      <c r="BF62" s="46">
        <f>BA62/O62</f>
        <v>0.045454545454545456</v>
      </c>
      <c r="BG62" s="151"/>
      <c r="BH62" s="46"/>
      <c r="BI62" s="14">
        <v>66</v>
      </c>
      <c r="BJ62" s="48">
        <v>112</v>
      </c>
      <c r="BK62" s="48">
        <v>89</v>
      </c>
      <c r="BL62" s="48">
        <v>102</v>
      </c>
      <c r="BM62" s="48">
        <v>43</v>
      </c>
      <c r="BN62" s="48">
        <v>110</v>
      </c>
      <c r="BO62" s="48">
        <v>109</v>
      </c>
      <c r="BP62" s="264">
        <v>142</v>
      </c>
      <c r="BQ62" s="48">
        <v>79.5</v>
      </c>
      <c r="BR62" s="82">
        <v>79.5</v>
      </c>
      <c r="BS62" s="143">
        <f>E62/BI62</f>
        <v>0.9848484848484849</v>
      </c>
      <c r="BT62" s="143">
        <f>F62/BJ62</f>
        <v>0.5803571428571429</v>
      </c>
      <c r="BU62" s="143">
        <f>G62/BK62</f>
        <v>0.7191011235955056</v>
      </c>
      <c r="BV62" s="143">
        <f>H62/BL62</f>
        <v>0.6176470588235294</v>
      </c>
      <c r="BW62" s="143">
        <f>I62/BM62</f>
        <v>0.9069767441860465</v>
      </c>
      <c r="BX62" s="143">
        <f>J62/BN62</f>
        <v>0.5272727272727272</v>
      </c>
      <c r="BY62" s="143">
        <f>K62/BO62</f>
        <v>0.4954128440366973</v>
      </c>
      <c r="BZ62" s="143">
        <f>L62/BP62</f>
        <v>0.19718309859154928</v>
      </c>
      <c r="CA62" s="143">
        <f>M62/BQ62</f>
        <v>0.37735849056603776</v>
      </c>
      <c r="CB62" s="151">
        <f>N62/BR62</f>
        <v>0.1761006289308176</v>
      </c>
      <c r="CD62" s="10"/>
    </row>
    <row r="63" spans="1:82" ht="12" outlineLevel="1">
      <c r="A63" s="11"/>
      <c r="B63" s="141"/>
      <c r="C63" s="144"/>
      <c r="D63" s="58" t="s">
        <v>200</v>
      </c>
      <c r="E63" s="58"/>
      <c r="F63" s="132"/>
      <c r="G63" s="132"/>
      <c r="H63" s="132"/>
      <c r="I63" s="132"/>
      <c r="J63" s="132"/>
      <c r="K63" s="132"/>
      <c r="L63" s="132">
        <v>5</v>
      </c>
      <c r="M63" s="132">
        <v>6</v>
      </c>
      <c r="N63" s="132">
        <v>7</v>
      </c>
      <c r="O63" s="132">
        <v>7</v>
      </c>
      <c r="P63" s="132">
        <v>2</v>
      </c>
      <c r="Q63" s="265">
        <f>SUM(E63:P63)</f>
        <v>27</v>
      </c>
      <c r="R63" s="59">
        <f>E63/E$206</f>
        <v>0</v>
      </c>
      <c r="S63" s="59">
        <f>F63/F$206</f>
        <v>0</v>
      </c>
      <c r="T63" s="59">
        <f>G63/G$206</f>
        <v>0</v>
      </c>
      <c r="U63" s="59">
        <f>H63/H$206</f>
        <v>0</v>
      </c>
      <c r="V63" s="59">
        <f>I63/I$206</f>
        <v>0</v>
      </c>
      <c r="W63" s="59">
        <f>J63/J$206</f>
        <v>0</v>
      </c>
      <c r="X63" s="59">
        <f>K63/K$206</f>
        <v>0</v>
      </c>
      <c r="Y63" s="59">
        <f>L63/L$206</f>
        <v>0.000449842555105713</v>
      </c>
      <c r="Z63" s="59">
        <f>M63/M$206</f>
        <v>0.0004897159647404506</v>
      </c>
      <c r="AA63" s="59">
        <f>N63/N$206</f>
        <v>0.00040728457555128876</v>
      </c>
      <c r="AB63" s="59">
        <f>O63/O$206</f>
        <v>0.00035101795206097684</v>
      </c>
      <c r="AC63" s="18">
        <f>P63/P$206</f>
        <v>7.841599686336013E-05</v>
      </c>
      <c r="AD63" s="301">
        <f>Q63/Q$206</f>
        <v>0.00011643803124851757</v>
      </c>
      <c r="AE63" s="13"/>
      <c r="AF63" s="12">
        <v>1</v>
      </c>
      <c r="AG63" s="140"/>
      <c r="AH63" s="261">
        <f>AE63+AF63+AG63</f>
        <v>1</v>
      </c>
      <c r="AI63" s="13"/>
      <c r="AJ63" s="12"/>
      <c r="AK63" s="113"/>
      <c r="AL63" s="262">
        <f>AI63+AJ63+AK63</f>
        <v>0</v>
      </c>
      <c r="AM63" s="13">
        <f>AE63+AI63</f>
        <v>0</v>
      </c>
      <c r="AN63" s="12">
        <f>AF63+AJ63</f>
        <v>1</v>
      </c>
      <c r="AO63" s="140">
        <f>AG63+AK63</f>
        <v>0</v>
      </c>
      <c r="AP63" s="114">
        <f>AO63/11*12</f>
        <v>0</v>
      </c>
      <c r="AQ63" s="263">
        <f>AM63+AN63+AO63</f>
        <v>1</v>
      </c>
      <c r="AR63" s="263">
        <f>AM63+AN63+AP63</f>
        <v>1</v>
      </c>
      <c r="AS63" s="260">
        <f>AQ63/AQ$206</f>
        <v>0.00011595547309833024</v>
      </c>
      <c r="AT63" s="14">
        <f>SUM(L63:N63)</f>
        <v>18</v>
      </c>
      <c r="AU63" s="82">
        <f>AQ63</f>
        <v>1</v>
      </c>
      <c r="AV63" s="151">
        <f>AU63/SUM(L63:N63)</f>
        <v>0.05555555555555555</v>
      </c>
      <c r="AW63" s="139"/>
      <c r="AX63" s="136">
        <f>P63-L63</f>
        <v>-3</v>
      </c>
      <c r="AY63" s="134">
        <f>P63-M63</f>
        <v>-4</v>
      </c>
      <c r="AZ63" s="134">
        <f>P63-N63</f>
        <v>-5</v>
      </c>
      <c r="BA63" s="134">
        <f>P63-O63</f>
        <v>-5</v>
      </c>
      <c r="BB63" s="134"/>
      <c r="BC63" s="46">
        <f>AX63/L63</f>
        <v>-0.6</v>
      </c>
      <c r="BD63" s="46">
        <f>AY63/M63</f>
        <v>-0.6666666666666666</v>
      </c>
      <c r="BE63" s="137">
        <f>AZ63/N63</f>
        <v>-0.7142857142857143</v>
      </c>
      <c r="BF63" s="46">
        <f>BA63/O63</f>
        <v>-0.7142857142857143</v>
      </c>
      <c r="BG63" s="151"/>
      <c r="BH63" s="46"/>
      <c r="BI63" s="146"/>
      <c r="BJ63" s="22"/>
      <c r="BK63" s="12"/>
      <c r="BL63" s="155"/>
      <c r="BM63" s="155"/>
      <c r="BN63" s="155"/>
      <c r="BO63" s="155"/>
      <c r="BP63" s="155"/>
      <c r="BQ63" s="155"/>
      <c r="BR63" s="248"/>
      <c r="BS63" s="143"/>
      <c r="BT63" s="143"/>
      <c r="BU63" s="143"/>
      <c r="BV63" s="143"/>
      <c r="BW63" s="143"/>
      <c r="BX63" s="143"/>
      <c r="BY63" s="143"/>
      <c r="BZ63" s="143"/>
      <c r="CA63" s="143"/>
      <c r="CB63" s="151"/>
      <c r="CD63" s="10"/>
    </row>
    <row r="64" spans="1:82" ht="12" outlineLevel="1">
      <c r="A64" s="11"/>
      <c r="B64" s="131">
        <v>148</v>
      </c>
      <c r="C64" s="142" t="s">
        <v>224</v>
      </c>
      <c r="D64" s="58" t="s">
        <v>182</v>
      </c>
      <c r="E64" s="258">
        <v>275</v>
      </c>
      <c r="F64" s="132">
        <v>667</v>
      </c>
      <c r="G64" s="132">
        <v>337</v>
      </c>
      <c r="H64" s="132">
        <v>194</v>
      </c>
      <c r="I64" s="132">
        <v>175</v>
      </c>
      <c r="J64" s="132">
        <v>97</v>
      </c>
      <c r="K64" s="132">
        <v>85</v>
      </c>
      <c r="L64" s="132">
        <v>59</v>
      </c>
      <c r="M64" s="132">
        <v>122</v>
      </c>
      <c r="N64" s="132">
        <v>201</v>
      </c>
      <c r="O64" s="132">
        <v>1082</v>
      </c>
      <c r="P64" s="132">
        <v>819</v>
      </c>
      <c r="Q64" s="265">
        <f>SUM(E64:P64)</f>
        <v>4113</v>
      </c>
      <c r="R64" s="59">
        <f>E64/E$206</f>
        <v>0.006441638752898738</v>
      </c>
      <c r="S64" s="59">
        <f>F64/F$206</f>
        <v>0.02717014949692452</v>
      </c>
      <c r="T64" s="59">
        <f>G64/G$206</f>
        <v>0.01792267191405627</v>
      </c>
      <c r="U64" s="59">
        <f>H64/H$206</f>
        <v>0.011452860263297716</v>
      </c>
      <c r="V64" s="59">
        <f>I64/I$206</f>
        <v>0.011395454841440385</v>
      </c>
      <c r="W64" s="59">
        <f>J64/J$206</f>
        <v>0.006078836874099142</v>
      </c>
      <c r="X64" s="59">
        <f>K64/K$206</f>
        <v>0.007336440531676161</v>
      </c>
      <c r="Y64" s="59">
        <f>L64/L$206</f>
        <v>0.0053081421502474135</v>
      </c>
      <c r="Z64" s="59">
        <f>M64/M$206</f>
        <v>0.009957557949722494</v>
      </c>
      <c r="AA64" s="59">
        <f>N64/N$206</f>
        <v>0.011694885669401292</v>
      </c>
      <c r="AB64" s="59">
        <f>O64/O$206</f>
        <v>0.05425734630428242</v>
      </c>
      <c r="AC64" s="18">
        <f>P64/P$206</f>
        <v>0.032111350715545973</v>
      </c>
      <c r="AD64" s="301">
        <f>Q64/Q$206</f>
        <v>0.017737393426857512</v>
      </c>
      <c r="AE64" s="13">
        <v>2</v>
      </c>
      <c r="AF64" s="12">
        <v>13</v>
      </c>
      <c r="AG64" s="140">
        <v>3</v>
      </c>
      <c r="AH64" s="261">
        <f>AE64+AF64+AG64</f>
        <v>18</v>
      </c>
      <c r="AI64" s="13"/>
      <c r="AJ64" s="12"/>
      <c r="AK64" s="113">
        <v>2</v>
      </c>
      <c r="AL64" s="262">
        <f>AI64+AJ64+AK64</f>
        <v>2</v>
      </c>
      <c r="AM64" s="13">
        <f>AE64+AI64</f>
        <v>2</v>
      </c>
      <c r="AN64" s="12">
        <f>AF64+AJ64</f>
        <v>13</v>
      </c>
      <c r="AO64" s="140">
        <f>AG64+AK64</f>
        <v>5</v>
      </c>
      <c r="AP64" s="114">
        <f>AO64/11*12</f>
        <v>5.454545454545454</v>
      </c>
      <c r="AQ64" s="263">
        <f>AM64+AN64+AO64</f>
        <v>20</v>
      </c>
      <c r="AR64" s="263">
        <f>AM64+AN64+AP64</f>
        <v>20.454545454545453</v>
      </c>
      <c r="AS64" s="260">
        <f>AQ64/AQ$206</f>
        <v>0.002319109461966605</v>
      </c>
      <c r="AT64" s="14">
        <f>SUM(L64:N64)</f>
        <v>382</v>
      </c>
      <c r="AU64" s="82">
        <f>AQ64</f>
        <v>20</v>
      </c>
      <c r="AV64" s="151">
        <f>AU64/SUM(L64:N64)</f>
        <v>0.05235602094240838</v>
      </c>
      <c r="AW64" s="139"/>
      <c r="AX64" s="136">
        <f>P64-L64</f>
        <v>760</v>
      </c>
      <c r="AY64" s="134">
        <f>P64-M64</f>
        <v>697</v>
      </c>
      <c r="AZ64" s="134">
        <f>P64-N64</f>
        <v>618</v>
      </c>
      <c r="BA64" s="134">
        <f>P64-O64</f>
        <v>-263</v>
      </c>
      <c r="BB64" s="134"/>
      <c r="BC64" s="46">
        <f>AX64/L64</f>
        <v>12.88135593220339</v>
      </c>
      <c r="BD64" s="46">
        <f>AY64/M64</f>
        <v>5.713114754098361</v>
      </c>
      <c r="BE64" s="137">
        <f>AZ64/N64</f>
        <v>3.074626865671642</v>
      </c>
      <c r="BF64" s="46">
        <f>BA64/O64</f>
        <v>-0.24306839186691312</v>
      </c>
      <c r="BG64" s="151"/>
      <c r="BH64" s="46"/>
      <c r="BI64" s="14">
        <v>229</v>
      </c>
      <c r="BJ64" s="48">
        <v>575</v>
      </c>
      <c r="BK64" s="48">
        <v>519</v>
      </c>
      <c r="BL64" s="48">
        <v>520</v>
      </c>
      <c r="BM64" s="48">
        <v>391</v>
      </c>
      <c r="BN64" s="48">
        <v>445</v>
      </c>
      <c r="BO64" s="48">
        <v>439</v>
      </c>
      <c r="BP64" s="264">
        <v>492</v>
      </c>
      <c r="BQ64" s="48">
        <v>571</v>
      </c>
      <c r="BR64" s="82">
        <v>571</v>
      </c>
      <c r="BS64" s="143">
        <f>E64/BI64</f>
        <v>1.2008733624454149</v>
      </c>
      <c r="BT64" s="143">
        <f>F64/BJ64</f>
        <v>1.16</v>
      </c>
      <c r="BU64" s="143">
        <f>G64/BK64</f>
        <v>0.649325626204239</v>
      </c>
      <c r="BV64" s="143">
        <f>H64/BL64</f>
        <v>0.3730769230769231</v>
      </c>
      <c r="BW64" s="143">
        <f>I64/BM64</f>
        <v>0.4475703324808184</v>
      </c>
      <c r="BX64" s="143">
        <f>J64/BN64</f>
        <v>0.21797752808988763</v>
      </c>
      <c r="BY64" s="143">
        <f>K64/BO64</f>
        <v>0.19362186788154898</v>
      </c>
      <c r="BZ64" s="143">
        <f>L64/BP64</f>
        <v>0.11991869918699187</v>
      </c>
      <c r="CA64" s="143">
        <f>M64/BQ64</f>
        <v>0.2136602451838879</v>
      </c>
      <c r="CB64" s="151">
        <f>N64/BR64</f>
        <v>0.3520140105078809</v>
      </c>
      <c r="CD64" s="10"/>
    </row>
    <row r="65" spans="1:82" ht="12" outlineLevel="1">
      <c r="A65" s="11"/>
      <c r="B65" s="131">
        <v>352</v>
      </c>
      <c r="C65" s="138" t="s">
        <v>218</v>
      </c>
      <c r="D65" s="58" t="s">
        <v>113</v>
      </c>
      <c r="E65" s="258">
        <v>14</v>
      </c>
      <c r="F65" s="132">
        <v>8</v>
      </c>
      <c r="G65" s="132">
        <v>9</v>
      </c>
      <c r="H65" s="132">
        <v>6</v>
      </c>
      <c r="I65" s="132">
        <v>13</v>
      </c>
      <c r="J65" s="132">
        <v>48</v>
      </c>
      <c r="K65" s="132">
        <v>25</v>
      </c>
      <c r="L65" s="132">
        <v>26</v>
      </c>
      <c r="M65" s="132">
        <v>24</v>
      </c>
      <c r="N65" s="132">
        <v>29</v>
      </c>
      <c r="O65" s="132">
        <v>29</v>
      </c>
      <c r="P65" s="132">
        <v>112</v>
      </c>
      <c r="Q65" s="265">
        <f>SUM(E65:P65)</f>
        <v>343</v>
      </c>
      <c r="R65" s="59">
        <f>E65/E$206</f>
        <v>0.0003279379728748448</v>
      </c>
      <c r="S65" s="59">
        <f>F65/F$206</f>
        <v>0.0003258788545358263</v>
      </c>
      <c r="T65" s="59">
        <f>G65/G$206</f>
        <v>0.00047864702441099825</v>
      </c>
      <c r="U65" s="59">
        <f>H65/H$206</f>
        <v>0.0003542121730916819</v>
      </c>
      <c r="V65" s="59">
        <f>I65/I$206</f>
        <v>0.0008465195025070001</v>
      </c>
      <c r="W65" s="59">
        <f>J65/J$206</f>
        <v>0.003008084226358338</v>
      </c>
      <c r="X65" s="59">
        <f>K65/K$206</f>
        <v>0.0021577766269635767</v>
      </c>
      <c r="Y65" s="59">
        <f>L65/L$206</f>
        <v>0.0023391812865497076</v>
      </c>
      <c r="Z65" s="59">
        <f>M65/M$206</f>
        <v>0.0019588638589618022</v>
      </c>
      <c r="AA65" s="59">
        <f>N65/N$206</f>
        <v>0.0016873218129981964</v>
      </c>
      <c r="AB65" s="59">
        <f>O65/O$206</f>
        <v>0.001454217229966904</v>
      </c>
      <c r="AC65" s="18">
        <f>P65/P$206</f>
        <v>0.004391295824348167</v>
      </c>
      <c r="AD65" s="301">
        <f>Q65/Q$206</f>
        <v>0.0014791942488237603</v>
      </c>
      <c r="AE65" s="13">
        <v>1</v>
      </c>
      <c r="AF65" s="12"/>
      <c r="AG65" s="140">
        <v>3</v>
      </c>
      <c r="AH65" s="261">
        <f>AE65+AF65+AG65</f>
        <v>4</v>
      </c>
      <c r="AI65" s="13"/>
      <c r="AJ65" s="12"/>
      <c r="AK65" s="113"/>
      <c r="AL65" s="262">
        <f>AI65+AJ65+AK65</f>
        <v>0</v>
      </c>
      <c r="AM65" s="13">
        <f>AE65+AI65</f>
        <v>1</v>
      </c>
      <c r="AN65" s="12">
        <f>AF65+AJ65</f>
        <v>0</v>
      </c>
      <c r="AO65" s="140">
        <f>AG65+AK65</f>
        <v>3</v>
      </c>
      <c r="AP65" s="114">
        <f>AO65/11*12</f>
        <v>3.2727272727272725</v>
      </c>
      <c r="AQ65" s="263">
        <f>AM65+AN65+AO65</f>
        <v>4</v>
      </c>
      <c r="AR65" s="263">
        <f>AM65+AN65+AP65</f>
        <v>4.2727272727272725</v>
      </c>
      <c r="AS65" s="260">
        <f>AQ65/AQ$206</f>
        <v>0.00046382189239332097</v>
      </c>
      <c r="AT65" s="14">
        <f>SUM(L65:N65)</f>
        <v>79</v>
      </c>
      <c r="AU65" s="82">
        <f>AQ65</f>
        <v>4</v>
      </c>
      <c r="AV65" s="151">
        <f>AU65/SUM(L65:N65)</f>
        <v>0.05063291139240506</v>
      </c>
      <c r="AW65" s="139"/>
      <c r="AX65" s="136">
        <f>P65-L65</f>
        <v>86</v>
      </c>
      <c r="AY65" s="134">
        <f>P65-M65</f>
        <v>88</v>
      </c>
      <c r="AZ65" s="134">
        <f>P65-N65</f>
        <v>83</v>
      </c>
      <c r="BA65" s="134">
        <f>P65-O65</f>
        <v>83</v>
      </c>
      <c r="BB65" s="134"/>
      <c r="BC65" s="46">
        <f>AX65/L65</f>
        <v>3.3076923076923075</v>
      </c>
      <c r="BD65" s="46">
        <f>AY65/M65</f>
        <v>3.6666666666666665</v>
      </c>
      <c r="BE65" s="137">
        <f>AZ65/N65</f>
        <v>2.8620689655172415</v>
      </c>
      <c r="BF65" s="46">
        <f>BA65/O65</f>
        <v>2.8620689655172415</v>
      </c>
      <c r="BG65" s="151"/>
      <c r="BH65" s="46"/>
      <c r="BI65" s="14">
        <v>133</v>
      </c>
      <c r="BJ65" s="48">
        <v>130</v>
      </c>
      <c r="BK65" s="48">
        <v>153</v>
      </c>
      <c r="BL65" s="48">
        <v>111</v>
      </c>
      <c r="BM65" s="48">
        <v>149</v>
      </c>
      <c r="BN65" s="48">
        <v>129</v>
      </c>
      <c r="BO65" s="48">
        <v>145</v>
      </c>
      <c r="BP65" s="264">
        <v>175</v>
      </c>
      <c r="BQ65" s="48">
        <v>231.5</v>
      </c>
      <c r="BR65" s="82">
        <v>231.5</v>
      </c>
      <c r="BS65" s="143">
        <f>E65/BI65</f>
        <v>0.10526315789473684</v>
      </c>
      <c r="BT65" s="143">
        <f>F65/BJ65</f>
        <v>0.06153846153846154</v>
      </c>
      <c r="BU65" s="143">
        <f>G65/BK65</f>
        <v>0.058823529411764705</v>
      </c>
      <c r="BV65" s="143">
        <f>H65/BL65</f>
        <v>0.05405405405405406</v>
      </c>
      <c r="BW65" s="143">
        <f>I65/BM65</f>
        <v>0.087248322147651</v>
      </c>
      <c r="BX65" s="143">
        <f>J65/BN65</f>
        <v>0.37209302325581395</v>
      </c>
      <c r="BY65" s="143">
        <f>K65/BO65</f>
        <v>0.1724137931034483</v>
      </c>
      <c r="BZ65" s="143">
        <f>L65/BP65</f>
        <v>0.14857142857142858</v>
      </c>
      <c r="CA65" s="143">
        <f>M65/BQ65</f>
        <v>0.10367170626349892</v>
      </c>
      <c r="CB65" s="151">
        <f>N65/BR65</f>
        <v>0.12526997840172785</v>
      </c>
      <c r="CD65" s="10"/>
    </row>
    <row r="66" spans="1:82" ht="12" outlineLevel="1">
      <c r="A66" s="11"/>
      <c r="B66" s="131">
        <v>225</v>
      </c>
      <c r="C66" s="138" t="s">
        <v>27</v>
      </c>
      <c r="D66" s="58" t="s">
        <v>179</v>
      </c>
      <c r="E66" s="258">
        <v>1924</v>
      </c>
      <c r="F66" s="132">
        <v>164</v>
      </c>
      <c r="G66" s="132">
        <v>83</v>
      </c>
      <c r="H66" s="132">
        <v>46</v>
      </c>
      <c r="I66" s="132">
        <v>32</v>
      </c>
      <c r="J66" s="132">
        <v>50</v>
      </c>
      <c r="K66" s="132">
        <v>18</v>
      </c>
      <c r="L66" s="132">
        <v>11</v>
      </c>
      <c r="M66" s="132">
        <v>16</v>
      </c>
      <c r="N66" s="132">
        <v>44</v>
      </c>
      <c r="O66" s="132">
        <v>75</v>
      </c>
      <c r="P66" s="20">
        <v>124</v>
      </c>
      <c r="Q66" s="265">
        <f>SUM(E66:P66)</f>
        <v>2587</v>
      </c>
      <c r="R66" s="59">
        <f>E66/E$206</f>
        <v>0.04506804712937153</v>
      </c>
      <c r="S66" s="59">
        <f>F66/F$206</f>
        <v>0.006680516517984439</v>
      </c>
      <c r="T66" s="59">
        <f>G66/G$206</f>
        <v>0.00441418922512365</v>
      </c>
      <c r="U66" s="59">
        <f>H66/H$206</f>
        <v>0.002715626660369561</v>
      </c>
      <c r="V66" s="59">
        <f>I66/I$206</f>
        <v>0.0020837403138633847</v>
      </c>
      <c r="W66" s="59">
        <f>J66/J$206</f>
        <v>0.0031334210691232687</v>
      </c>
      <c r="X66" s="59">
        <f>K66/K$206</f>
        <v>0.0015535991714137752</v>
      </c>
      <c r="Y66" s="59">
        <f>L66/L$206</f>
        <v>0.0009896536212325687</v>
      </c>
      <c r="Z66" s="59">
        <f>M66/M$206</f>
        <v>0.001305909239307868</v>
      </c>
      <c r="AA66" s="59">
        <f>N66/N$206</f>
        <v>0.002560074474893815</v>
      </c>
      <c r="AB66" s="59">
        <f>O66/O$206</f>
        <v>0.003760906629224752</v>
      </c>
      <c r="AC66" s="18">
        <f>P66/P$206</f>
        <v>0.004861791805528328</v>
      </c>
      <c r="AD66" s="301">
        <f>Q66/Q$206</f>
        <v>0.011156488401478332</v>
      </c>
      <c r="AE66" s="13"/>
      <c r="AF66" s="12">
        <v>2</v>
      </c>
      <c r="AG66" s="140">
        <v>1</v>
      </c>
      <c r="AH66" s="261">
        <f>AE66+AF66+AG66</f>
        <v>3</v>
      </c>
      <c r="AI66" s="13"/>
      <c r="AJ66" s="12"/>
      <c r="AK66" s="113"/>
      <c r="AL66" s="262">
        <f>AI66+AJ66+AK66</f>
        <v>0</v>
      </c>
      <c r="AM66" s="13">
        <f>AE66+AI66</f>
        <v>0</v>
      </c>
      <c r="AN66" s="12">
        <f>AF66+AJ66</f>
        <v>2</v>
      </c>
      <c r="AO66" s="140">
        <f>AG66+AK66</f>
        <v>1</v>
      </c>
      <c r="AP66" s="114">
        <f>AO66/11*12</f>
        <v>1.0909090909090908</v>
      </c>
      <c r="AQ66" s="263">
        <f>AM66+AN66+AO66</f>
        <v>3</v>
      </c>
      <c r="AR66" s="263">
        <f>AM66+AN66+AP66</f>
        <v>3.090909090909091</v>
      </c>
      <c r="AS66" s="260">
        <f>AQ66/AQ$206</f>
        <v>0.0003478664192949907</v>
      </c>
      <c r="AT66" s="14">
        <f>SUM(L66:N66)</f>
        <v>71</v>
      </c>
      <c r="AU66" s="82">
        <f>AQ66</f>
        <v>3</v>
      </c>
      <c r="AV66" s="151">
        <f>AU66/SUM(L66:N66)</f>
        <v>0.04225352112676056</v>
      </c>
      <c r="AW66" s="139"/>
      <c r="AX66" s="136">
        <f>P66-L66</f>
        <v>113</v>
      </c>
      <c r="AY66" s="134">
        <f>P66-M66</f>
        <v>108</v>
      </c>
      <c r="AZ66" s="134">
        <f>P66-N66</f>
        <v>80</v>
      </c>
      <c r="BA66" s="134">
        <f>P66-O66</f>
        <v>49</v>
      </c>
      <c r="BB66" s="134"/>
      <c r="BC66" s="46">
        <f>AX66/L66</f>
        <v>10.272727272727273</v>
      </c>
      <c r="BD66" s="46">
        <f>AY66/M66</f>
        <v>6.75</v>
      </c>
      <c r="BE66" s="143">
        <f>AZ66/N66</f>
        <v>1.8181818181818181</v>
      </c>
      <c r="BF66" s="46">
        <f>BA66/O66</f>
        <v>0.6533333333333333</v>
      </c>
      <c r="BG66" s="151"/>
      <c r="BH66" s="46"/>
      <c r="BI66" s="14">
        <v>47</v>
      </c>
      <c r="BJ66" s="48">
        <v>139</v>
      </c>
      <c r="BK66" s="48">
        <v>146</v>
      </c>
      <c r="BL66" s="48">
        <v>249</v>
      </c>
      <c r="BM66" s="48">
        <v>217</v>
      </c>
      <c r="BN66" s="48">
        <v>581</v>
      </c>
      <c r="BO66" s="48">
        <v>289</v>
      </c>
      <c r="BP66" s="264">
        <v>429</v>
      </c>
      <c r="BQ66" s="48">
        <v>406</v>
      </c>
      <c r="BR66" s="82">
        <v>406</v>
      </c>
      <c r="BS66" s="143">
        <f>E66/BI66</f>
        <v>40.93617021276596</v>
      </c>
      <c r="BT66" s="143">
        <f>F66/BJ66</f>
        <v>1.1798561151079137</v>
      </c>
      <c r="BU66" s="143">
        <f>G66/BK66</f>
        <v>0.5684931506849316</v>
      </c>
      <c r="BV66" s="143">
        <f>H66/BL66</f>
        <v>0.18473895582329317</v>
      </c>
      <c r="BW66" s="143">
        <f>I66/BM66</f>
        <v>0.14746543778801843</v>
      </c>
      <c r="BX66" s="143">
        <f>J66/BN66</f>
        <v>0.08605851979345955</v>
      </c>
      <c r="BY66" s="143">
        <f>K66/BO66</f>
        <v>0.06228373702422145</v>
      </c>
      <c r="BZ66" s="143">
        <f>L66/BP66</f>
        <v>0.02564102564102564</v>
      </c>
      <c r="CA66" s="143">
        <f>M66/BQ66</f>
        <v>0.03940886699507389</v>
      </c>
      <c r="CB66" s="151">
        <f>N66/BR66</f>
        <v>0.10837438423645321</v>
      </c>
      <c r="CD66" s="10"/>
    </row>
    <row r="67" spans="1:82" ht="12" outlineLevel="1">
      <c r="A67" s="11"/>
      <c r="B67" s="131">
        <v>146</v>
      </c>
      <c r="C67" s="142" t="s">
        <v>224</v>
      </c>
      <c r="D67" s="58" t="s">
        <v>58</v>
      </c>
      <c r="E67" s="258">
        <v>25</v>
      </c>
      <c r="F67" s="132">
        <v>15</v>
      </c>
      <c r="G67" s="132">
        <v>12</v>
      </c>
      <c r="H67" s="132">
        <v>7</v>
      </c>
      <c r="I67" s="132">
        <v>12</v>
      </c>
      <c r="J67" s="132">
        <v>8</v>
      </c>
      <c r="K67" s="132">
        <v>19</v>
      </c>
      <c r="L67" s="132">
        <v>7</v>
      </c>
      <c r="M67" s="132">
        <v>3</v>
      </c>
      <c r="N67" s="132">
        <v>16</v>
      </c>
      <c r="O67" s="132">
        <v>15</v>
      </c>
      <c r="P67" s="132">
        <v>8</v>
      </c>
      <c r="Q67" s="265">
        <f>SUM(E67:P67)</f>
        <v>147</v>
      </c>
      <c r="R67" s="59">
        <f>E67/E$206</f>
        <v>0.0005856035229907943</v>
      </c>
      <c r="S67" s="59">
        <f>F67/F$206</f>
        <v>0.0006110228522546743</v>
      </c>
      <c r="T67" s="59">
        <f>G67/G$206</f>
        <v>0.0006381960325479977</v>
      </c>
      <c r="U67" s="59">
        <f>H67/H$206</f>
        <v>0.0004132475352736289</v>
      </c>
      <c r="V67" s="59">
        <f>I67/I$206</f>
        <v>0.0007814026176987692</v>
      </c>
      <c r="W67" s="59">
        <f>J67/J$206</f>
        <v>0.000501347371059723</v>
      </c>
      <c r="X67" s="59">
        <f>K67/K$206</f>
        <v>0.0016399102364923184</v>
      </c>
      <c r="Y67" s="59">
        <f>L67/L$206</f>
        <v>0.0006297795771479982</v>
      </c>
      <c r="Z67" s="59">
        <f>M67/M$206</f>
        <v>0.0002448579823702253</v>
      </c>
      <c r="AA67" s="59">
        <f>N67/N$206</f>
        <v>0.0009309361726886601</v>
      </c>
      <c r="AB67" s="59">
        <f>O67/O$206</f>
        <v>0.0007521813258449504</v>
      </c>
      <c r="AC67" s="18">
        <f>P67/P$206</f>
        <v>0.0003136639874534405</v>
      </c>
      <c r="AD67" s="301">
        <f>Q67/Q$206</f>
        <v>0.0006339403923530401</v>
      </c>
      <c r="AE67" s="13">
        <v>1</v>
      </c>
      <c r="AF67" s="12"/>
      <c r="AG67" s="140"/>
      <c r="AH67" s="261">
        <f>AE67+AF67+AG67</f>
        <v>1</v>
      </c>
      <c r="AI67" s="13"/>
      <c r="AJ67" s="12"/>
      <c r="AK67" s="113"/>
      <c r="AL67" s="262">
        <f>AI67+AJ67+AK67</f>
        <v>0</v>
      </c>
      <c r="AM67" s="13">
        <f>AE67+AI67</f>
        <v>1</v>
      </c>
      <c r="AN67" s="12">
        <f>AF67+AJ67</f>
        <v>0</v>
      </c>
      <c r="AO67" s="140">
        <f>AG67+AK67</f>
        <v>0</v>
      </c>
      <c r="AP67" s="114">
        <f>AO67/11*12</f>
        <v>0</v>
      </c>
      <c r="AQ67" s="263">
        <f>AM67+AN67+AO67</f>
        <v>1</v>
      </c>
      <c r="AR67" s="263">
        <f>AM67+AN67+AP67</f>
        <v>1</v>
      </c>
      <c r="AS67" s="260">
        <f>AQ67/AQ$206</f>
        <v>0.00011595547309833024</v>
      </c>
      <c r="AT67" s="14">
        <f>SUM(L67:N67)</f>
        <v>26</v>
      </c>
      <c r="AU67" s="82">
        <f>AQ67</f>
        <v>1</v>
      </c>
      <c r="AV67" s="151">
        <f>AU67/SUM(L67:N67)</f>
        <v>0.038461538461538464</v>
      </c>
      <c r="AW67" s="139"/>
      <c r="AX67" s="136">
        <f>P67-L67</f>
        <v>1</v>
      </c>
      <c r="AY67" s="134">
        <f>P67-M67</f>
        <v>5</v>
      </c>
      <c r="AZ67" s="134">
        <f>P67-N67</f>
        <v>-8</v>
      </c>
      <c r="BA67" s="134">
        <f>P67-O67</f>
        <v>-7</v>
      </c>
      <c r="BB67" s="134"/>
      <c r="BC67" s="46">
        <f>AX67/L67</f>
        <v>0.14285714285714285</v>
      </c>
      <c r="BD67" s="46">
        <f>AY67/M67</f>
        <v>1.6666666666666667</v>
      </c>
      <c r="BE67" s="137">
        <f>AZ67/N67</f>
        <v>-0.5</v>
      </c>
      <c r="BF67" s="46">
        <f>BA67/O67</f>
        <v>-0.4666666666666667</v>
      </c>
      <c r="BG67" s="151"/>
      <c r="BH67" s="46"/>
      <c r="BI67" s="14">
        <v>56</v>
      </c>
      <c r="BJ67" s="48">
        <v>113</v>
      </c>
      <c r="BK67" s="48">
        <v>98</v>
      </c>
      <c r="BL67" s="48">
        <v>47</v>
      </c>
      <c r="BM67" s="48">
        <v>70</v>
      </c>
      <c r="BN67" s="48">
        <v>87</v>
      </c>
      <c r="BO67" s="48">
        <v>57</v>
      </c>
      <c r="BP67" s="264">
        <v>93</v>
      </c>
      <c r="BQ67" s="48">
        <v>77</v>
      </c>
      <c r="BR67" s="82">
        <v>77</v>
      </c>
      <c r="BS67" s="143">
        <f>E67/BI67</f>
        <v>0.44642857142857145</v>
      </c>
      <c r="BT67" s="143">
        <f>F67/BJ67</f>
        <v>0.13274336283185842</v>
      </c>
      <c r="BU67" s="143">
        <f>G67/BK67</f>
        <v>0.12244897959183673</v>
      </c>
      <c r="BV67" s="143">
        <f>H67/BL67</f>
        <v>0.14893617021276595</v>
      </c>
      <c r="BW67" s="143">
        <f>I67/BM67</f>
        <v>0.17142857142857143</v>
      </c>
      <c r="BX67" s="143">
        <f>J67/BN67</f>
        <v>0.09195402298850575</v>
      </c>
      <c r="BY67" s="143">
        <f>K67/BO67</f>
        <v>0.3333333333333333</v>
      </c>
      <c r="BZ67" s="143">
        <f>L67/BP67</f>
        <v>0.07526881720430108</v>
      </c>
      <c r="CA67" s="143">
        <f>M67/BQ67</f>
        <v>0.03896103896103896</v>
      </c>
      <c r="CB67" s="151">
        <f>N67/BR67</f>
        <v>0.2077922077922078</v>
      </c>
      <c r="CD67" s="10"/>
    </row>
    <row r="68" spans="1:82" ht="12" outlineLevel="1">
      <c r="A68" s="11"/>
      <c r="B68" s="131">
        <v>250</v>
      </c>
      <c r="C68" s="138" t="s">
        <v>27</v>
      </c>
      <c r="D68" s="58" t="s">
        <v>161</v>
      </c>
      <c r="E68" s="266">
        <v>440</v>
      </c>
      <c r="F68" s="132">
        <v>148</v>
      </c>
      <c r="G68" s="132">
        <v>97</v>
      </c>
      <c r="H68" s="132">
        <v>94</v>
      </c>
      <c r="I68" s="132">
        <v>117</v>
      </c>
      <c r="J68" s="132">
        <v>70</v>
      </c>
      <c r="K68" s="132">
        <v>64</v>
      </c>
      <c r="L68" s="132">
        <v>29</v>
      </c>
      <c r="M68" s="132">
        <v>53</v>
      </c>
      <c r="N68" s="132">
        <v>54</v>
      </c>
      <c r="O68" s="132">
        <v>72</v>
      </c>
      <c r="P68" s="132">
        <v>118</v>
      </c>
      <c r="Q68" s="265">
        <f>SUM(E68:P68)</f>
        <v>1356</v>
      </c>
      <c r="R68" s="59">
        <f>E68/E$206</f>
        <v>0.01030662200463798</v>
      </c>
      <c r="S68" s="59">
        <f>F68/F$206</f>
        <v>0.006028758808912787</v>
      </c>
      <c r="T68" s="59">
        <f>G68/G$206</f>
        <v>0.005158751263096314</v>
      </c>
      <c r="U68" s="59">
        <f>H68/H$206</f>
        <v>0.005549324045103016</v>
      </c>
      <c r="V68" s="59">
        <f>I68/I$206</f>
        <v>0.007618675522563001</v>
      </c>
      <c r="W68" s="59">
        <f>J68/J$206</f>
        <v>0.0043867894967725765</v>
      </c>
      <c r="X68" s="59">
        <f>K68/K$206</f>
        <v>0.005523908165026756</v>
      </c>
      <c r="Y68" s="59">
        <f>L68/L$206</f>
        <v>0.0026090868196131352</v>
      </c>
      <c r="Z68" s="59">
        <f>M68/M$206</f>
        <v>0.004325824355207313</v>
      </c>
      <c r="AA68" s="59">
        <f>N68/N$206</f>
        <v>0.0031419095828242277</v>
      </c>
      <c r="AB68" s="59">
        <f>O68/O$206</f>
        <v>0.003610470364055762</v>
      </c>
      <c r="AC68" s="18">
        <f>P68/P$206</f>
        <v>0.004626543814938247</v>
      </c>
      <c r="AD68" s="301">
        <f>Q68/Q$206</f>
        <v>0.0058477766804811045</v>
      </c>
      <c r="AE68" s="13"/>
      <c r="AF68" s="12">
        <v>2</v>
      </c>
      <c r="AG68" s="140">
        <v>3</v>
      </c>
      <c r="AH68" s="261">
        <f>AE68+AF68+AG68</f>
        <v>5</v>
      </c>
      <c r="AI68" s="13"/>
      <c r="AJ68" s="12"/>
      <c r="AK68" s="113"/>
      <c r="AL68" s="262">
        <f>AI68+AJ68+AK68</f>
        <v>0</v>
      </c>
      <c r="AM68" s="13">
        <f>AE68+AI68</f>
        <v>0</v>
      </c>
      <c r="AN68" s="12">
        <f>AF68+AJ68</f>
        <v>2</v>
      </c>
      <c r="AO68" s="140">
        <f>AG68+AK68</f>
        <v>3</v>
      </c>
      <c r="AP68" s="114">
        <f>AO68/11*12</f>
        <v>3.2727272727272725</v>
      </c>
      <c r="AQ68" s="263">
        <f>AM68+AN68+AO68</f>
        <v>5</v>
      </c>
      <c r="AR68" s="263">
        <f>AM68+AN68+AP68</f>
        <v>5.2727272727272725</v>
      </c>
      <c r="AS68" s="260">
        <f>AQ68/AQ$206</f>
        <v>0.0005797773654916512</v>
      </c>
      <c r="AT68" s="14">
        <f>SUM(L68:N68)</f>
        <v>136</v>
      </c>
      <c r="AU68" s="82">
        <f>AQ68</f>
        <v>5</v>
      </c>
      <c r="AV68" s="151">
        <f>AU68/SUM(L68:N68)</f>
        <v>0.03676470588235294</v>
      </c>
      <c r="AW68" s="139"/>
      <c r="AX68" s="136">
        <f>P68-L68</f>
        <v>89</v>
      </c>
      <c r="AY68" s="134">
        <f>P68-M68</f>
        <v>65</v>
      </c>
      <c r="AZ68" s="134">
        <f>P68-N68</f>
        <v>64</v>
      </c>
      <c r="BA68" s="134">
        <f>P68-O68</f>
        <v>46</v>
      </c>
      <c r="BB68" s="134"/>
      <c r="BC68" s="46">
        <f>AX68/L68</f>
        <v>3.0689655172413794</v>
      </c>
      <c r="BD68" s="46">
        <f>AY68/M68</f>
        <v>1.2264150943396226</v>
      </c>
      <c r="BE68" s="137">
        <f>AZ68/N68</f>
        <v>1.1851851851851851</v>
      </c>
      <c r="BF68" s="46">
        <f>BA68/O68</f>
        <v>0.6388888888888888</v>
      </c>
      <c r="BG68" s="151"/>
      <c r="BH68" s="46"/>
      <c r="BI68" s="14">
        <v>27</v>
      </c>
      <c r="BJ68" s="48">
        <v>75</v>
      </c>
      <c r="BK68" s="48">
        <v>52</v>
      </c>
      <c r="BL68" s="48">
        <v>29</v>
      </c>
      <c r="BM68" s="48">
        <v>71</v>
      </c>
      <c r="BN68" s="48">
        <v>244</v>
      </c>
      <c r="BO68" s="48">
        <v>109</v>
      </c>
      <c r="BP68" s="264">
        <v>205</v>
      </c>
      <c r="BQ68" s="48">
        <v>72</v>
      </c>
      <c r="BR68" s="82">
        <v>72</v>
      </c>
      <c r="BS68" s="143">
        <f>E68/BI68</f>
        <v>16.296296296296298</v>
      </c>
      <c r="BT68" s="143">
        <f>F68/BJ68</f>
        <v>1.9733333333333334</v>
      </c>
      <c r="BU68" s="143">
        <f>G68/BK68</f>
        <v>1.8653846153846154</v>
      </c>
      <c r="BV68" s="143">
        <f>H68/BL68</f>
        <v>3.2413793103448274</v>
      </c>
      <c r="BW68" s="143">
        <f>I68/BM68</f>
        <v>1.647887323943662</v>
      </c>
      <c r="BX68" s="143">
        <f>J68/BN68</f>
        <v>0.28688524590163933</v>
      </c>
      <c r="BY68" s="143">
        <f>K68/BO68</f>
        <v>0.5871559633027523</v>
      </c>
      <c r="BZ68" s="143">
        <f>L68/BP68</f>
        <v>0.14146341463414633</v>
      </c>
      <c r="CA68" s="143">
        <f>M68/BQ68</f>
        <v>0.7361111111111112</v>
      </c>
      <c r="CB68" s="151">
        <f>N68/BR68</f>
        <v>0.75</v>
      </c>
      <c r="CD68" s="10"/>
    </row>
    <row r="69" spans="1:82" ht="12" outlineLevel="1">
      <c r="A69" s="11"/>
      <c r="B69" s="131">
        <v>226</v>
      </c>
      <c r="C69" s="138" t="s">
        <v>27</v>
      </c>
      <c r="D69" s="58" t="s">
        <v>180</v>
      </c>
      <c r="E69" s="258">
        <v>560</v>
      </c>
      <c r="F69" s="132">
        <v>138</v>
      </c>
      <c r="G69" s="132">
        <v>68</v>
      </c>
      <c r="H69" s="132">
        <v>60</v>
      </c>
      <c r="I69" s="132">
        <v>39</v>
      </c>
      <c r="J69" s="132">
        <v>40</v>
      </c>
      <c r="K69" s="132">
        <v>29</v>
      </c>
      <c r="L69" s="132">
        <v>23</v>
      </c>
      <c r="M69" s="132">
        <v>14</v>
      </c>
      <c r="N69" s="132">
        <v>19</v>
      </c>
      <c r="O69" s="132">
        <v>117</v>
      </c>
      <c r="P69" s="132">
        <v>92</v>
      </c>
      <c r="Q69" s="265">
        <f>SUM(E69:P69)</f>
        <v>1199</v>
      </c>
      <c r="R69" s="59">
        <f>E69/E$206</f>
        <v>0.013117518914993792</v>
      </c>
      <c r="S69" s="59">
        <f>F69/F$206</f>
        <v>0.005621410240743004</v>
      </c>
      <c r="T69" s="59">
        <f>G69/G$206</f>
        <v>0.0036164441844386535</v>
      </c>
      <c r="U69" s="59">
        <f>H69/H$206</f>
        <v>0.0035421217309168193</v>
      </c>
      <c r="V69" s="59">
        <f>I69/I$206</f>
        <v>0.0025395585075210004</v>
      </c>
      <c r="W69" s="59">
        <f>J69/J$206</f>
        <v>0.002506736855298615</v>
      </c>
      <c r="X69" s="59">
        <f>K69/K$206</f>
        <v>0.002503020887277749</v>
      </c>
      <c r="Y69" s="59">
        <f>L69/L$206</f>
        <v>0.0020692757534862796</v>
      </c>
      <c r="Z69" s="59">
        <f>M69/M$206</f>
        <v>0.0011426705843943846</v>
      </c>
      <c r="AA69" s="59">
        <f>N69/N$206</f>
        <v>0.0011054867050677838</v>
      </c>
      <c r="AB69" s="59">
        <f>O69/O$206</f>
        <v>0.005867014341590613</v>
      </c>
      <c r="AC69" s="18">
        <f>P69/P$206</f>
        <v>0.0036071358557145656</v>
      </c>
      <c r="AD69" s="301">
        <f>Q69/Q$206</f>
        <v>0.0051707110913693545</v>
      </c>
      <c r="AE69" s="13"/>
      <c r="AF69" s="12">
        <v>2</v>
      </c>
      <c r="AG69" s="140"/>
      <c r="AH69" s="261">
        <f>AE69+AF69+AG69</f>
        <v>2</v>
      </c>
      <c r="AI69" s="13"/>
      <c r="AJ69" s="12"/>
      <c r="AK69" s="113"/>
      <c r="AL69" s="262">
        <f>AI69+AJ69+AK69</f>
        <v>0</v>
      </c>
      <c r="AM69" s="13">
        <f>AE69+AI69</f>
        <v>0</v>
      </c>
      <c r="AN69" s="12">
        <f>AF69+AJ69</f>
        <v>2</v>
      </c>
      <c r="AO69" s="140">
        <f>AG69+AK69</f>
        <v>0</v>
      </c>
      <c r="AP69" s="114">
        <f>AO69/11*12</f>
        <v>0</v>
      </c>
      <c r="AQ69" s="263">
        <f>AM69+AN69+AO69</f>
        <v>2</v>
      </c>
      <c r="AR69" s="263">
        <f>AM69+AN69+AP69</f>
        <v>2</v>
      </c>
      <c r="AS69" s="260">
        <f>AQ69/AQ$206</f>
        <v>0.00023191094619666049</v>
      </c>
      <c r="AT69" s="14">
        <f>SUM(L69:N69)</f>
        <v>56</v>
      </c>
      <c r="AU69" s="82">
        <f>AQ69</f>
        <v>2</v>
      </c>
      <c r="AV69" s="151">
        <f>AU69/SUM(L69:N69)</f>
        <v>0.03571428571428571</v>
      </c>
      <c r="AW69" s="139"/>
      <c r="AX69" s="136">
        <f>P69-L69</f>
        <v>69</v>
      </c>
      <c r="AY69" s="134">
        <f>P69-M69</f>
        <v>78</v>
      </c>
      <c r="AZ69" s="134">
        <f>P69-N69</f>
        <v>73</v>
      </c>
      <c r="BA69" s="134">
        <f>P69-O69</f>
        <v>-25</v>
      </c>
      <c r="BB69" s="134"/>
      <c r="BC69" s="46">
        <f>AX69/L69</f>
        <v>3</v>
      </c>
      <c r="BD69" s="46">
        <f>AY69/M69</f>
        <v>5.571428571428571</v>
      </c>
      <c r="BE69" s="137">
        <f>AZ69/N69</f>
        <v>3.8421052631578947</v>
      </c>
      <c r="BF69" s="46">
        <f>BA69/O69</f>
        <v>-0.21367521367521367</v>
      </c>
      <c r="BG69" s="151"/>
      <c r="BH69" s="46"/>
      <c r="BI69" s="14">
        <v>6</v>
      </c>
      <c r="BJ69" s="48">
        <v>12</v>
      </c>
      <c r="BK69" s="48">
        <v>38</v>
      </c>
      <c r="BL69" s="48">
        <v>51</v>
      </c>
      <c r="BM69" s="48">
        <v>89</v>
      </c>
      <c r="BN69" s="48">
        <v>365</v>
      </c>
      <c r="BO69" s="48">
        <v>228</v>
      </c>
      <c r="BP69" s="264">
        <v>268</v>
      </c>
      <c r="BQ69" s="48">
        <v>193.5</v>
      </c>
      <c r="BR69" s="82">
        <v>193.5</v>
      </c>
      <c r="BS69" s="143">
        <f>E69/BI69</f>
        <v>93.33333333333333</v>
      </c>
      <c r="BT69" s="143">
        <f>F69/BJ69</f>
        <v>11.5</v>
      </c>
      <c r="BU69" s="143">
        <f>G69/BK69</f>
        <v>1.7894736842105263</v>
      </c>
      <c r="BV69" s="143">
        <f>H69/BL69</f>
        <v>1.1764705882352942</v>
      </c>
      <c r="BW69" s="143">
        <f>I69/BM69</f>
        <v>0.43820224719101125</v>
      </c>
      <c r="BX69" s="143">
        <f>J69/BN69</f>
        <v>0.1095890410958904</v>
      </c>
      <c r="BY69" s="143">
        <f>K69/BO69</f>
        <v>0.12719298245614036</v>
      </c>
      <c r="BZ69" s="143">
        <f>L69/BP69</f>
        <v>0.08582089552238806</v>
      </c>
      <c r="CA69" s="143">
        <f>M69/BQ69</f>
        <v>0.07235142118863049</v>
      </c>
      <c r="CB69" s="151">
        <f>N69/BR69</f>
        <v>0.09819121447028424</v>
      </c>
      <c r="CD69" s="10"/>
    </row>
    <row r="70" spans="1:82" ht="12" outlineLevel="1">
      <c r="A70" s="11"/>
      <c r="B70" s="141">
        <v>144</v>
      </c>
      <c r="C70" s="142" t="s">
        <v>224</v>
      </c>
      <c r="D70" s="58" t="s">
        <v>187</v>
      </c>
      <c r="E70" s="266">
        <v>649</v>
      </c>
      <c r="F70" s="132">
        <v>184</v>
      </c>
      <c r="G70" s="132">
        <v>141</v>
      </c>
      <c r="H70" s="132">
        <v>74</v>
      </c>
      <c r="I70" s="132">
        <v>67</v>
      </c>
      <c r="J70" s="132">
        <v>43</v>
      </c>
      <c r="K70" s="132">
        <v>32</v>
      </c>
      <c r="L70" s="132">
        <v>19</v>
      </c>
      <c r="M70" s="132">
        <v>14</v>
      </c>
      <c r="N70" s="132">
        <v>29</v>
      </c>
      <c r="O70" s="132">
        <v>14</v>
      </c>
      <c r="P70" s="132">
        <v>7</v>
      </c>
      <c r="Q70" s="265">
        <f>SUM(E70:P70)</f>
        <v>1273</v>
      </c>
      <c r="R70" s="59">
        <f>E70/E$206</f>
        <v>0.01520226745684102</v>
      </c>
      <c r="S70" s="59">
        <f>F70/F$206</f>
        <v>0.007495213654324005</v>
      </c>
      <c r="T70" s="59">
        <f>G70/G$206</f>
        <v>0.007498803382438973</v>
      </c>
      <c r="U70" s="59">
        <f>H70/H$206</f>
        <v>0.004368616801464077</v>
      </c>
      <c r="V70" s="59">
        <f>I70/I$206</f>
        <v>0.004362831282151462</v>
      </c>
      <c r="W70" s="59">
        <f>J70/J$206</f>
        <v>0.002694742119446011</v>
      </c>
      <c r="X70" s="59">
        <f>K70/K$206</f>
        <v>0.002761954082513378</v>
      </c>
      <c r="Y70" s="59">
        <f>L70/L$206</f>
        <v>0.0017094017094017094</v>
      </c>
      <c r="Z70" s="59">
        <f>M70/M$206</f>
        <v>0.0011426705843943846</v>
      </c>
      <c r="AA70" s="59">
        <f>N70/N$206</f>
        <v>0.0016873218129981964</v>
      </c>
      <c r="AB70" s="59">
        <f>O70/O$206</f>
        <v>0.0007020359041219537</v>
      </c>
      <c r="AC70" s="18">
        <f>P70/P$206</f>
        <v>0.00027445598902176043</v>
      </c>
      <c r="AD70" s="301">
        <f>Q70/Q$206</f>
        <v>0.00548983754738381</v>
      </c>
      <c r="AE70" s="13">
        <v>1</v>
      </c>
      <c r="AF70" s="12">
        <v>1</v>
      </c>
      <c r="AG70" s="140"/>
      <c r="AH70" s="261">
        <f>AE70+AF70+AG70</f>
        <v>2</v>
      </c>
      <c r="AI70" s="13"/>
      <c r="AJ70" s="12"/>
      <c r="AK70" s="113"/>
      <c r="AL70" s="262">
        <f>AI70+AJ70+AK70</f>
        <v>0</v>
      </c>
      <c r="AM70" s="13">
        <f>AE70+AI70</f>
        <v>1</v>
      </c>
      <c r="AN70" s="12">
        <f>AF70+AJ70</f>
        <v>1</v>
      </c>
      <c r="AO70" s="140">
        <f>AG70+AK70</f>
        <v>0</v>
      </c>
      <c r="AP70" s="114">
        <f>AO70/11*12</f>
        <v>0</v>
      </c>
      <c r="AQ70" s="263">
        <f>AM70+AN70+AO70</f>
        <v>2</v>
      </c>
      <c r="AR70" s="263">
        <f>AM70+AN70+AP70</f>
        <v>2</v>
      </c>
      <c r="AS70" s="260">
        <f>AQ70/AQ$206</f>
        <v>0.00023191094619666049</v>
      </c>
      <c r="AT70" s="14">
        <f>SUM(L70:N70)</f>
        <v>62</v>
      </c>
      <c r="AU70" s="82">
        <f>AQ70</f>
        <v>2</v>
      </c>
      <c r="AV70" s="151">
        <f>AU70/SUM(L70:N70)</f>
        <v>0.03225806451612903</v>
      </c>
      <c r="AW70" s="139"/>
      <c r="AX70" s="136">
        <f>P70-L70</f>
        <v>-12</v>
      </c>
      <c r="AY70" s="134">
        <f>P70-M70</f>
        <v>-7</v>
      </c>
      <c r="AZ70" s="134">
        <f>P70-N70</f>
        <v>-22</v>
      </c>
      <c r="BA70" s="134">
        <f>P70-O70</f>
        <v>-7</v>
      </c>
      <c r="BB70" s="134"/>
      <c r="BC70" s="46">
        <f>AX70/L70</f>
        <v>-0.631578947368421</v>
      </c>
      <c r="BD70" s="46">
        <f>AY70/M70</f>
        <v>-0.5</v>
      </c>
      <c r="BE70" s="137">
        <f>AZ70/N70</f>
        <v>-0.7586206896551724</v>
      </c>
      <c r="BF70" s="46">
        <f>BA70/O70</f>
        <v>-0.5</v>
      </c>
      <c r="BG70" s="151"/>
      <c r="BH70" s="46"/>
      <c r="BI70" s="14">
        <v>37</v>
      </c>
      <c r="BJ70" s="48">
        <v>77</v>
      </c>
      <c r="BK70" s="48">
        <v>68</v>
      </c>
      <c r="BL70" s="48">
        <v>73</v>
      </c>
      <c r="BM70" s="48">
        <v>70</v>
      </c>
      <c r="BN70" s="48">
        <v>148</v>
      </c>
      <c r="BO70" s="48">
        <v>112</v>
      </c>
      <c r="BP70" s="264">
        <v>180</v>
      </c>
      <c r="BQ70" s="48">
        <v>210.5</v>
      </c>
      <c r="BR70" s="82">
        <v>210.5</v>
      </c>
      <c r="BS70" s="143">
        <f>E70/BI70</f>
        <v>17.54054054054054</v>
      </c>
      <c r="BT70" s="143">
        <f>F70/BJ70</f>
        <v>2.3896103896103895</v>
      </c>
      <c r="BU70" s="143">
        <f>G70/BK70</f>
        <v>2.073529411764706</v>
      </c>
      <c r="BV70" s="143">
        <f>H70/BL70</f>
        <v>1.0136986301369864</v>
      </c>
      <c r="BW70" s="143">
        <f>I70/BM70</f>
        <v>0.9571428571428572</v>
      </c>
      <c r="BX70" s="143">
        <f>J70/BN70</f>
        <v>0.2905405405405405</v>
      </c>
      <c r="BY70" s="143">
        <f>K70/BO70</f>
        <v>0.2857142857142857</v>
      </c>
      <c r="BZ70" s="143">
        <f>L70/BP70</f>
        <v>0.10555555555555556</v>
      </c>
      <c r="CA70" s="143">
        <f>M70/BQ70</f>
        <v>0.0665083135391924</v>
      </c>
      <c r="CB70" s="151">
        <f>N70/BR70</f>
        <v>0.1377672209026128</v>
      </c>
      <c r="CD70" s="10"/>
    </row>
    <row r="71" spans="1:82" ht="12" outlineLevel="1">
      <c r="A71" s="11"/>
      <c r="B71" s="141">
        <v>357</v>
      </c>
      <c r="C71" s="138" t="s">
        <v>218</v>
      </c>
      <c r="D71" s="58" t="s">
        <v>210</v>
      </c>
      <c r="E71" s="266">
        <v>19</v>
      </c>
      <c r="F71" s="132">
        <v>2</v>
      </c>
      <c r="G71" s="132">
        <v>11</v>
      </c>
      <c r="H71" s="132">
        <v>11</v>
      </c>
      <c r="I71" s="132">
        <v>11</v>
      </c>
      <c r="J71" s="132">
        <v>15</v>
      </c>
      <c r="K71" s="132">
        <v>21</v>
      </c>
      <c r="L71" s="132">
        <v>10</v>
      </c>
      <c r="M71" s="132">
        <v>6</v>
      </c>
      <c r="N71" s="132">
        <v>21</v>
      </c>
      <c r="O71" s="132">
        <v>20</v>
      </c>
      <c r="P71" s="132">
        <v>106</v>
      </c>
      <c r="Q71" s="265">
        <f>SUM(E71:P71)</f>
        <v>253</v>
      </c>
      <c r="R71" s="59">
        <f>E71/E$206</f>
        <v>0.00044505867747300366</v>
      </c>
      <c r="S71" s="59">
        <f>F71/F$206</f>
        <v>8.146971363395658E-05</v>
      </c>
      <c r="T71" s="59">
        <f>G71/G$206</f>
        <v>0.0005850130298356645</v>
      </c>
      <c r="U71" s="59">
        <f>H71/H$206</f>
        <v>0.0006493889840014169</v>
      </c>
      <c r="V71" s="59">
        <f>I71/I$206</f>
        <v>0.0007162857328905385</v>
      </c>
      <c r="W71" s="59">
        <f>J71/J$206</f>
        <v>0.0009400263207369807</v>
      </c>
      <c r="X71" s="59">
        <f>K71/K$206</f>
        <v>0.0018125323666494044</v>
      </c>
      <c r="Y71" s="59">
        <f>L71/L$206</f>
        <v>0.000899685110211426</v>
      </c>
      <c r="Z71" s="59">
        <f>M71/M$206</f>
        <v>0.0004897159647404506</v>
      </c>
      <c r="AA71" s="59">
        <f>N71/N$206</f>
        <v>0.0012218537266538664</v>
      </c>
      <c r="AB71" s="59">
        <f>O71/O$206</f>
        <v>0.0010029084344599338</v>
      </c>
      <c r="AC71" s="18">
        <f>P71/P$206</f>
        <v>0.004156047833758086</v>
      </c>
      <c r="AD71" s="301">
        <f>Q71/Q$206</f>
        <v>0.0010910674779953684</v>
      </c>
      <c r="AE71" s="13">
        <v>1</v>
      </c>
      <c r="AF71" s="12"/>
      <c r="AG71" s="140"/>
      <c r="AH71" s="261">
        <f>AE71+AF71+AG71</f>
        <v>1</v>
      </c>
      <c r="AI71" s="13"/>
      <c r="AJ71" s="12"/>
      <c r="AK71" s="113"/>
      <c r="AL71" s="262">
        <f>AI71+AJ71+AK71</f>
        <v>0</v>
      </c>
      <c r="AM71" s="13">
        <f>AE71+AI71</f>
        <v>1</v>
      </c>
      <c r="AN71" s="12">
        <f>AF71+AJ71</f>
        <v>0</v>
      </c>
      <c r="AO71" s="140">
        <f>AG71+AK71</f>
        <v>0</v>
      </c>
      <c r="AP71" s="114">
        <f>AO71/11*12</f>
        <v>0</v>
      </c>
      <c r="AQ71" s="263">
        <f>AM71+AN71+AO71</f>
        <v>1</v>
      </c>
      <c r="AR71" s="263">
        <f>AM71+AN71+AP71</f>
        <v>1</v>
      </c>
      <c r="AS71" s="260">
        <f>AQ71/AQ$206</f>
        <v>0.00011595547309833024</v>
      </c>
      <c r="AT71" s="14">
        <f>SUM(L71:N71)</f>
        <v>37</v>
      </c>
      <c r="AU71" s="82">
        <f>AQ71</f>
        <v>1</v>
      </c>
      <c r="AV71" s="151">
        <f>AU71/SUM(L71:N71)</f>
        <v>0.02702702702702703</v>
      </c>
      <c r="AW71" s="139"/>
      <c r="AX71" s="136">
        <f>P71-L71</f>
        <v>96</v>
      </c>
      <c r="AY71" s="134">
        <f>P71-M71</f>
        <v>100</v>
      </c>
      <c r="AZ71" s="134">
        <f>P71-N71</f>
        <v>85</v>
      </c>
      <c r="BA71" s="134">
        <f>P71-O71</f>
        <v>86</v>
      </c>
      <c r="BB71" s="134"/>
      <c r="BC71" s="46">
        <f>AX71/L71</f>
        <v>9.6</v>
      </c>
      <c r="BD71" s="46">
        <f>AY71/M71</f>
        <v>16.666666666666668</v>
      </c>
      <c r="BE71" s="137">
        <f>AZ71/N71</f>
        <v>4.0476190476190474</v>
      </c>
      <c r="BF71" s="46">
        <f>BA71/O71</f>
        <v>4.3</v>
      </c>
      <c r="BG71" s="151"/>
      <c r="BH71" s="46"/>
      <c r="BI71" s="14">
        <v>315</v>
      </c>
      <c r="BJ71" s="48">
        <v>438</v>
      </c>
      <c r="BK71" s="48">
        <v>460</v>
      </c>
      <c r="BL71" s="48">
        <v>448</v>
      </c>
      <c r="BM71" s="48">
        <v>377</v>
      </c>
      <c r="BN71" s="48">
        <v>405</v>
      </c>
      <c r="BO71" s="48">
        <v>467</v>
      </c>
      <c r="BP71" s="264">
        <v>519</v>
      </c>
      <c r="BQ71" s="48">
        <v>561</v>
      </c>
      <c r="BR71" s="82">
        <v>561</v>
      </c>
      <c r="BS71" s="143">
        <f>E71/BI71</f>
        <v>0.06031746031746032</v>
      </c>
      <c r="BT71" s="143">
        <f>F71/BJ71</f>
        <v>0.0045662100456621</v>
      </c>
      <c r="BU71" s="143">
        <f>G71/BK71</f>
        <v>0.02391304347826087</v>
      </c>
      <c r="BV71" s="143">
        <f>H71/BL71</f>
        <v>0.024553571428571428</v>
      </c>
      <c r="BW71" s="143">
        <f>I71/BM71</f>
        <v>0.029177718832891247</v>
      </c>
      <c r="BX71" s="143">
        <f>J71/BN71</f>
        <v>0.037037037037037035</v>
      </c>
      <c r="BY71" s="143">
        <f>K71/BO71</f>
        <v>0.044967880085653104</v>
      </c>
      <c r="BZ71" s="143">
        <f>L71/BP71</f>
        <v>0.019267822736030827</v>
      </c>
      <c r="CA71" s="143">
        <f>M71/BQ71</f>
        <v>0.0106951871657754</v>
      </c>
      <c r="CB71" s="151">
        <f>N71/BR71</f>
        <v>0.0374331550802139</v>
      </c>
      <c r="CD71" s="10"/>
    </row>
    <row r="72" spans="1:82" ht="12" outlineLevel="1">
      <c r="A72" s="11"/>
      <c r="B72" s="141">
        <v>259</v>
      </c>
      <c r="C72" s="138" t="s">
        <v>27</v>
      </c>
      <c r="D72" s="58" t="s">
        <v>79</v>
      </c>
      <c r="E72" s="258">
        <v>655</v>
      </c>
      <c r="F72" s="132">
        <v>237</v>
      </c>
      <c r="G72" s="132">
        <v>177</v>
      </c>
      <c r="H72" s="132">
        <v>341</v>
      </c>
      <c r="I72" s="132">
        <v>308</v>
      </c>
      <c r="J72" s="132">
        <v>222</v>
      </c>
      <c r="K72" s="132">
        <v>160</v>
      </c>
      <c r="L72" s="132">
        <v>150</v>
      </c>
      <c r="M72" s="132">
        <v>150</v>
      </c>
      <c r="N72" s="132">
        <v>233</v>
      </c>
      <c r="O72" s="132">
        <v>340</v>
      </c>
      <c r="P72" s="132">
        <v>933</v>
      </c>
      <c r="Q72" s="265">
        <f>SUM(E72:P72)</f>
        <v>3906</v>
      </c>
      <c r="R72" s="59">
        <f>E72/E$206</f>
        <v>0.01534281230235881</v>
      </c>
      <c r="S72" s="59">
        <f>F72/F$206</f>
        <v>0.009654161065623855</v>
      </c>
      <c r="T72" s="59">
        <f>G72/G$206</f>
        <v>0.009413391480082965</v>
      </c>
      <c r="U72" s="59">
        <f>H72/H$206</f>
        <v>0.02013105850404392</v>
      </c>
      <c r="V72" s="59">
        <f>I72/I$206</f>
        <v>0.020056000520935077</v>
      </c>
      <c r="W72" s="59">
        <f>J72/J$206</f>
        <v>0.013912389546907314</v>
      </c>
      <c r="X72" s="59">
        <f>K72/K$206</f>
        <v>0.013809770412566891</v>
      </c>
      <c r="Y72" s="59">
        <f>L72/L$206</f>
        <v>0.01349527665317139</v>
      </c>
      <c r="Z72" s="59">
        <f>M72/M$206</f>
        <v>0.012242899118511263</v>
      </c>
      <c r="AA72" s="59">
        <f>N72/N$206</f>
        <v>0.013556758014778611</v>
      </c>
      <c r="AB72" s="59">
        <f>O72/O$206</f>
        <v>0.017049443385818874</v>
      </c>
      <c r="AC72" s="18">
        <f>P72/P$206</f>
        <v>0.0365810625367575</v>
      </c>
      <c r="AD72" s="301">
        <f>Q72/Q$206</f>
        <v>0.016844701853952208</v>
      </c>
      <c r="AE72" s="13">
        <v>4</v>
      </c>
      <c r="AF72" s="12">
        <v>5</v>
      </c>
      <c r="AG72" s="140">
        <v>5</v>
      </c>
      <c r="AH72" s="261">
        <f>AE72+AF72+AG72</f>
        <v>14</v>
      </c>
      <c r="AI72" s="13"/>
      <c r="AJ72" s="12"/>
      <c r="AK72" s="113"/>
      <c r="AL72" s="262">
        <f>AI72+AJ72+AK72</f>
        <v>0</v>
      </c>
      <c r="AM72" s="13">
        <f>AE72+AI72</f>
        <v>4</v>
      </c>
      <c r="AN72" s="12">
        <f>AF72+AJ72</f>
        <v>5</v>
      </c>
      <c r="AO72" s="140">
        <f>AG72+AK72</f>
        <v>5</v>
      </c>
      <c r="AP72" s="114">
        <f>AO72/11*12</f>
        <v>5.454545454545454</v>
      </c>
      <c r="AQ72" s="263">
        <f>AM72+AN72+AO72</f>
        <v>14</v>
      </c>
      <c r="AR72" s="263">
        <f>AM72+AN72+AP72</f>
        <v>14.454545454545453</v>
      </c>
      <c r="AS72" s="260">
        <f>AQ72/AQ$206</f>
        <v>0.0016233766233766235</v>
      </c>
      <c r="AT72" s="14">
        <f>SUM(L72:N72)</f>
        <v>533</v>
      </c>
      <c r="AU72" s="82">
        <f>AQ72</f>
        <v>14</v>
      </c>
      <c r="AV72" s="151">
        <f>AU72/SUM(L72:N72)</f>
        <v>0.02626641651031895</v>
      </c>
      <c r="AW72" s="139"/>
      <c r="AX72" s="136">
        <f>P72-L72</f>
        <v>783</v>
      </c>
      <c r="AY72" s="134">
        <f>P72-M72</f>
        <v>783</v>
      </c>
      <c r="AZ72" s="134">
        <f>P72-N72</f>
        <v>700</v>
      </c>
      <c r="BA72" s="134">
        <f>P72-O72</f>
        <v>593</v>
      </c>
      <c r="BB72" s="134"/>
      <c r="BC72" s="46">
        <f>AX72/L72</f>
        <v>5.22</v>
      </c>
      <c r="BD72" s="46">
        <f>AY72/M72</f>
        <v>5.22</v>
      </c>
      <c r="BE72" s="137">
        <f>AZ72/N72</f>
        <v>3.004291845493562</v>
      </c>
      <c r="BF72" s="46">
        <f>BA72/O72</f>
        <v>1.7441176470588236</v>
      </c>
      <c r="BG72" s="151"/>
      <c r="BH72" s="46"/>
      <c r="BI72" s="14">
        <v>191</v>
      </c>
      <c r="BJ72" s="48">
        <v>569</v>
      </c>
      <c r="BK72" s="48">
        <v>763</v>
      </c>
      <c r="BL72" s="48">
        <v>516</v>
      </c>
      <c r="BM72" s="48">
        <v>608</v>
      </c>
      <c r="BN72" s="48">
        <v>805</v>
      </c>
      <c r="BO72" s="48">
        <v>680</v>
      </c>
      <c r="BP72" s="264">
        <v>701</v>
      </c>
      <c r="BQ72" s="48">
        <v>608.5</v>
      </c>
      <c r="BR72" s="82">
        <v>608.5</v>
      </c>
      <c r="BS72" s="143">
        <f>E72/BI72</f>
        <v>3.4293193717277486</v>
      </c>
      <c r="BT72" s="143">
        <f>F72/BJ72</f>
        <v>0.4165202108963093</v>
      </c>
      <c r="BU72" s="143">
        <f>G72/BK72</f>
        <v>0.23197903014416776</v>
      </c>
      <c r="BV72" s="143">
        <f>H72/BL72</f>
        <v>0.6608527131782945</v>
      </c>
      <c r="BW72" s="143">
        <f>I72/BM72</f>
        <v>0.506578947368421</v>
      </c>
      <c r="BX72" s="143">
        <f>J72/BN72</f>
        <v>0.27577639751552796</v>
      </c>
      <c r="BY72" s="143">
        <f>K72/BO72</f>
        <v>0.23529411764705882</v>
      </c>
      <c r="BZ72" s="143">
        <f>L72/BP72</f>
        <v>0.21398002853067047</v>
      </c>
      <c r="CA72" s="143">
        <f>M72/BQ72</f>
        <v>0.2465078060805259</v>
      </c>
      <c r="CB72" s="151">
        <f>N72/BR72</f>
        <v>0.3829087921117502</v>
      </c>
      <c r="CD72" s="10"/>
    </row>
    <row r="73" spans="1:82" ht="12" outlineLevel="1">
      <c r="A73" s="11"/>
      <c r="B73" s="131">
        <v>351</v>
      </c>
      <c r="C73" s="138" t="s">
        <v>218</v>
      </c>
      <c r="D73" s="58" t="s">
        <v>112</v>
      </c>
      <c r="E73" s="258">
        <v>807</v>
      </c>
      <c r="F73" s="132">
        <v>1709</v>
      </c>
      <c r="G73" s="132">
        <v>936</v>
      </c>
      <c r="H73" s="132">
        <v>400</v>
      </c>
      <c r="I73" s="132">
        <v>357</v>
      </c>
      <c r="J73" s="132">
        <v>245</v>
      </c>
      <c r="K73" s="132">
        <v>180</v>
      </c>
      <c r="L73" s="132">
        <v>176</v>
      </c>
      <c r="M73" s="132">
        <v>206</v>
      </c>
      <c r="N73" s="132">
        <v>275</v>
      </c>
      <c r="O73" s="132">
        <v>287</v>
      </c>
      <c r="P73" s="132">
        <v>300</v>
      </c>
      <c r="Q73" s="265">
        <f>SUM(E73:P73)</f>
        <v>5878</v>
      </c>
      <c r="R73" s="59">
        <f>E73/E$206</f>
        <v>0.01890328172214284</v>
      </c>
      <c r="S73" s="59">
        <f>F73/F$206</f>
        <v>0.06961587030021589</v>
      </c>
      <c r="T73" s="59">
        <f>G73/G$206</f>
        <v>0.04977929053874382</v>
      </c>
      <c r="U73" s="59">
        <f>H73/H$206</f>
        <v>0.023614144872778794</v>
      </c>
      <c r="V73" s="59">
        <f>I73/I$206</f>
        <v>0.023246727876538385</v>
      </c>
      <c r="W73" s="59">
        <f>J73/J$206</f>
        <v>0.015353763238704018</v>
      </c>
      <c r="X73" s="59">
        <f>K73/K$206</f>
        <v>0.015535991714137753</v>
      </c>
      <c r="Y73" s="59">
        <f>L73/L$206</f>
        <v>0.0158344579397211</v>
      </c>
      <c r="Z73" s="59">
        <f>M73/M$206</f>
        <v>0.016813581456088803</v>
      </c>
      <c r="AA73" s="59">
        <f>N73/N$206</f>
        <v>0.016000465468086346</v>
      </c>
      <c r="AB73" s="59">
        <f>O73/O$206</f>
        <v>0.01439173603450005</v>
      </c>
      <c r="AC73" s="18">
        <f>P73/P$206</f>
        <v>0.011762399529504019</v>
      </c>
      <c r="AD73" s="301">
        <f>Q73/Q$206</f>
        <v>0.02534899065476986</v>
      </c>
      <c r="AE73" s="13">
        <v>7</v>
      </c>
      <c r="AF73" s="12">
        <v>2</v>
      </c>
      <c r="AG73" s="140">
        <v>5</v>
      </c>
      <c r="AH73" s="261">
        <f>AE73+AF73+AG73</f>
        <v>14</v>
      </c>
      <c r="AI73" s="13"/>
      <c r="AJ73" s="12"/>
      <c r="AK73" s="113"/>
      <c r="AL73" s="262">
        <f>AI73+AJ73+AK73</f>
        <v>0</v>
      </c>
      <c r="AM73" s="13">
        <f>AE73+AI73</f>
        <v>7</v>
      </c>
      <c r="AN73" s="12">
        <f>AF73+AJ73</f>
        <v>2</v>
      </c>
      <c r="AO73" s="140">
        <f>AG73+AK73</f>
        <v>5</v>
      </c>
      <c r="AP73" s="114">
        <f>AO73/11*12</f>
        <v>5.454545454545454</v>
      </c>
      <c r="AQ73" s="263">
        <f>AM73+AN73+AO73</f>
        <v>14</v>
      </c>
      <c r="AR73" s="263">
        <f>AM73+AN73+AP73</f>
        <v>14.454545454545453</v>
      </c>
      <c r="AS73" s="260">
        <f>AQ73/AQ$206</f>
        <v>0.0016233766233766235</v>
      </c>
      <c r="AT73" s="14">
        <f>SUM(L73:N73)</f>
        <v>657</v>
      </c>
      <c r="AU73" s="82">
        <f>AQ73</f>
        <v>14</v>
      </c>
      <c r="AV73" s="151">
        <f>AU73/SUM(L73:N73)</f>
        <v>0.0213089802130898</v>
      </c>
      <c r="AW73" s="139"/>
      <c r="AX73" s="136">
        <f>P73-L73</f>
        <v>124</v>
      </c>
      <c r="AY73" s="134">
        <f>P73-M73</f>
        <v>94</v>
      </c>
      <c r="AZ73" s="134">
        <f>P73-N73</f>
        <v>25</v>
      </c>
      <c r="BA73" s="134">
        <f>P73-O73</f>
        <v>13</v>
      </c>
      <c r="BB73" s="134"/>
      <c r="BC73" s="46">
        <f>AX73/L73</f>
        <v>0.7045454545454546</v>
      </c>
      <c r="BD73" s="46">
        <f>AY73/M73</f>
        <v>0.4563106796116505</v>
      </c>
      <c r="BE73" s="137">
        <f>AZ73/N73</f>
        <v>0.09090909090909091</v>
      </c>
      <c r="BF73" s="46">
        <f>BA73/O73</f>
        <v>0.04529616724738676</v>
      </c>
      <c r="BG73" s="151"/>
      <c r="BH73" s="46"/>
      <c r="BI73" s="14">
        <v>443</v>
      </c>
      <c r="BJ73" s="48">
        <v>812</v>
      </c>
      <c r="BK73" s="48">
        <v>931</v>
      </c>
      <c r="BL73" s="48">
        <v>941</v>
      </c>
      <c r="BM73" s="48">
        <v>853</v>
      </c>
      <c r="BN73" s="48">
        <v>857</v>
      </c>
      <c r="BO73" s="48">
        <v>953</v>
      </c>
      <c r="BP73" s="264">
        <v>1096</v>
      </c>
      <c r="BQ73" s="48">
        <v>1141</v>
      </c>
      <c r="BR73" s="82">
        <v>1141</v>
      </c>
      <c r="BS73" s="143">
        <f>E73/BI73</f>
        <v>1.8216704288939052</v>
      </c>
      <c r="BT73" s="143">
        <f>F73/BJ73</f>
        <v>2.104679802955665</v>
      </c>
      <c r="BU73" s="143">
        <f>G73/BK73</f>
        <v>1.0053705692803436</v>
      </c>
      <c r="BV73" s="143">
        <f>H73/BL73</f>
        <v>0.4250797024442083</v>
      </c>
      <c r="BW73" s="143">
        <f>I73/BM73</f>
        <v>0.41852286049237986</v>
      </c>
      <c r="BX73" s="143">
        <f>J73/BN73</f>
        <v>0.28588098016336055</v>
      </c>
      <c r="BY73" s="143">
        <f>K73/BO73</f>
        <v>0.1888772298006296</v>
      </c>
      <c r="BZ73" s="143">
        <f>L73/BP73</f>
        <v>0.16058394160583941</v>
      </c>
      <c r="CA73" s="143">
        <f>M73/BQ73</f>
        <v>0.18054338299737072</v>
      </c>
      <c r="CB73" s="151">
        <f>N73/BR73</f>
        <v>0.24101665205959685</v>
      </c>
      <c r="CD73" s="10"/>
    </row>
    <row r="74" spans="1:82" ht="12" outlineLevel="1">
      <c r="A74" s="11"/>
      <c r="B74" s="131">
        <v>353</v>
      </c>
      <c r="C74" s="138" t="s">
        <v>218</v>
      </c>
      <c r="D74" s="58" t="s">
        <v>114</v>
      </c>
      <c r="E74" s="266">
        <v>11</v>
      </c>
      <c r="F74" s="132">
        <v>17</v>
      </c>
      <c r="G74" s="132">
        <v>21</v>
      </c>
      <c r="H74" s="132">
        <v>24</v>
      </c>
      <c r="I74" s="132">
        <v>20</v>
      </c>
      <c r="J74" s="132">
        <v>34</v>
      </c>
      <c r="K74" s="132">
        <v>23</v>
      </c>
      <c r="L74" s="132">
        <v>17</v>
      </c>
      <c r="M74" s="132">
        <v>15</v>
      </c>
      <c r="N74" s="132">
        <v>19</v>
      </c>
      <c r="O74" s="132">
        <v>19</v>
      </c>
      <c r="P74" s="20">
        <v>56</v>
      </c>
      <c r="Q74" s="265">
        <f>SUM(E74:P74)</f>
        <v>276</v>
      </c>
      <c r="R74" s="59">
        <f>E74/E$206</f>
        <v>0.0002576655501159495</v>
      </c>
      <c r="S74" s="59">
        <f>F74/F$206</f>
        <v>0.0006924925658886309</v>
      </c>
      <c r="T74" s="59">
        <f>G74/G$206</f>
        <v>0.0011168430569589959</v>
      </c>
      <c r="U74" s="59">
        <f>H74/H$206</f>
        <v>0.0014168486923667276</v>
      </c>
      <c r="V74" s="59">
        <f>I74/I$206</f>
        <v>0.0013023376961646155</v>
      </c>
      <c r="W74" s="59">
        <f>J74/J$206</f>
        <v>0.0021307263270038228</v>
      </c>
      <c r="X74" s="59">
        <f>K74/K$206</f>
        <v>0.0019851544968064907</v>
      </c>
      <c r="Y74" s="59">
        <f>L74/L$206</f>
        <v>0.0015294646873594243</v>
      </c>
      <c r="Z74" s="59">
        <f>M74/M$206</f>
        <v>0.0012242899118511264</v>
      </c>
      <c r="AA74" s="59">
        <f>N74/N$206</f>
        <v>0.0011054867050677838</v>
      </c>
      <c r="AB74" s="59">
        <f>O74/O$206</f>
        <v>0.0009527630127369371</v>
      </c>
      <c r="AC74" s="18">
        <f>P74/P$206</f>
        <v>0.0021956479121740835</v>
      </c>
      <c r="AD74" s="301">
        <f>Q74/Q$206</f>
        <v>0.0011902554305404018</v>
      </c>
      <c r="AE74" s="13"/>
      <c r="AF74" s="12">
        <v>1</v>
      </c>
      <c r="AG74" s="140"/>
      <c r="AH74" s="261">
        <f>AE74+AF74+AG74</f>
        <v>1</v>
      </c>
      <c r="AI74" s="13"/>
      <c r="AJ74" s="12"/>
      <c r="AK74" s="113"/>
      <c r="AL74" s="262">
        <f>AI74+AJ74+AK74</f>
        <v>0</v>
      </c>
      <c r="AM74" s="13">
        <f>AE74+AI74</f>
        <v>0</v>
      </c>
      <c r="AN74" s="12">
        <f>AF74+AJ74</f>
        <v>1</v>
      </c>
      <c r="AO74" s="140">
        <f>AG74+AK74</f>
        <v>0</v>
      </c>
      <c r="AP74" s="114">
        <f>AO74/11*12</f>
        <v>0</v>
      </c>
      <c r="AQ74" s="263">
        <f>AM74+AN74+AO74</f>
        <v>1</v>
      </c>
      <c r="AR74" s="263">
        <f>AM74+AN74+AP74</f>
        <v>1</v>
      </c>
      <c r="AS74" s="260">
        <f>AQ74/AQ$206</f>
        <v>0.00011595547309833024</v>
      </c>
      <c r="AT74" s="14">
        <f>SUM(L74:N74)</f>
        <v>51</v>
      </c>
      <c r="AU74" s="82">
        <f>AQ74</f>
        <v>1</v>
      </c>
      <c r="AV74" s="151">
        <f>AU74/SUM(L74:N74)</f>
        <v>0.0196078431372549</v>
      </c>
      <c r="AW74" s="139"/>
      <c r="AX74" s="136">
        <f>P74-L74</f>
        <v>39</v>
      </c>
      <c r="AY74" s="134">
        <f>P74-M74</f>
        <v>41</v>
      </c>
      <c r="AZ74" s="134">
        <f>P74-N74</f>
        <v>37</v>
      </c>
      <c r="BA74" s="134">
        <f>P74-O74</f>
        <v>37</v>
      </c>
      <c r="BB74" s="134"/>
      <c r="BC74" s="46">
        <f>AX74/L74</f>
        <v>2.2941176470588234</v>
      </c>
      <c r="BD74" s="46">
        <f>AY74/M74</f>
        <v>2.7333333333333334</v>
      </c>
      <c r="BE74" s="137">
        <f>AZ74/N74</f>
        <v>1.9473684210526316</v>
      </c>
      <c r="BF74" s="46">
        <f>BA74/O74</f>
        <v>1.9473684210526316</v>
      </c>
      <c r="BG74" s="151"/>
      <c r="BH74" s="46"/>
      <c r="BI74" s="14">
        <v>2</v>
      </c>
      <c r="BJ74" s="48">
        <v>-1</v>
      </c>
      <c r="BK74" s="48">
        <v>-6</v>
      </c>
      <c r="BL74" s="48">
        <v>9</v>
      </c>
      <c r="BM74" s="48">
        <v>18</v>
      </c>
      <c r="BN74" s="48">
        <v>-4</v>
      </c>
      <c r="BO74" s="48">
        <v>-6</v>
      </c>
      <c r="BP74" s="264">
        <v>27</v>
      </c>
      <c r="BQ74" s="48">
        <v>27.5</v>
      </c>
      <c r="BR74" s="82">
        <v>27.5</v>
      </c>
      <c r="BS74" s="143">
        <f>E74/BI74</f>
        <v>5.5</v>
      </c>
      <c r="BT74" s="143">
        <f>F74/BJ74</f>
        <v>-17</v>
      </c>
      <c r="BU74" s="143">
        <f>G74/BK74</f>
        <v>-3.5</v>
      </c>
      <c r="BV74" s="143">
        <f>H74/BL74</f>
        <v>2.6666666666666665</v>
      </c>
      <c r="BW74" s="143">
        <f>I74/BM74</f>
        <v>1.1111111111111112</v>
      </c>
      <c r="BX74" s="143">
        <f>J74/BN74</f>
        <v>-8.5</v>
      </c>
      <c r="BY74" s="143">
        <f>K74/BO74</f>
        <v>-3.8333333333333335</v>
      </c>
      <c r="BZ74" s="143">
        <f>L74/BP74</f>
        <v>0.6296296296296297</v>
      </c>
      <c r="CA74" s="143">
        <f>M74/BQ74</f>
        <v>0.5454545454545454</v>
      </c>
      <c r="CB74" s="151">
        <f>N74/BR74</f>
        <v>0.6909090909090909</v>
      </c>
      <c r="CD74" s="10"/>
    </row>
    <row r="75" spans="1:82" ht="12" outlineLevel="1">
      <c r="A75" s="11"/>
      <c r="B75" s="131">
        <v>149</v>
      </c>
      <c r="C75" s="142" t="s">
        <v>224</v>
      </c>
      <c r="D75" s="58" t="s">
        <v>163</v>
      </c>
      <c r="E75" s="266">
        <v>751</v>
      </c>
      <c r="F75" s="132">
        <v>565</v>
      </c>
      <c r="G75" s="132">
        <v>226</v>
      </c>
      <c r="H75" s="132">
        <v>134</v>
      </c>
      <c r="I75" s="132">
        <v>109</v>
      </c>
      <c r="J75" s="132">
        <v>114</v>
      </c>
      <c r="K75" s="132">
        <v>111</v>
      </c>
      <c r="L75" s="132">
        <v>63</v>
      </c>
      <c r="M75" s="132">
        <v>71</v>
      </c>
      <c r="N75" s="132">
        <v>90</v>
      </c>
      <c r="O75" s="132">
        <v>106</v>
      </c>
      <c r="P75" s="20">
        <v>286</v>
      </c>
      <c r="Q75" s="265">
        <f>SUM(E75:P75)</f>
        <v>2626</v>
      </c>
      <c r="R75" s="59">
        <f>E75/E$206</f>
        <v>0.017591529830643462</v>
      </c>
      <c r="S75" s="59">
        <f>F75/F$206</f>
        <v>0.023015194101592733</v>
      </c>
      <c r="T75" s="59">
        <f>G75/G$206</f>
        <v>0.012019358612987288</v>
      </c>
      <c r="U75" s="59">
        <f>H75/H$206</f>
        <v>0.007910738532380897</v>
      </c>
      <c r="V75" s="59">
        <f>I75/I$206</f>
        <v>0.007097740444097154</v>
      </c>
      <c r="W75" s="59">
        <f>J75/J$206</f>
        <v>0.007144200037601053</v>
      </c>
      <c r="X75" s="59">
        <f>K75/K$206</f>
        <v>0.009580528223718281</v>
      </c>
      <c r="Y75" s="59">
        <f>L75/L$206</f>
        <v>0.005668016194331984</v>
      </c>
      <c r="Z75" s="59">
        <f>M75/M$206</f>
        <v>0.005794972249428665</v>
      </c>
      <c r="AA75" s="59">
        <f>N75/N$206</f>
        <v>0.005236515971373713</v>
      </c>
      <c r="AB75" s="59">
        <f>O75/O$206</f>
        <v>0.0053154147026376495</v>
      </c>
      <c r="AC75" s="18">
        <f>P75/P$206</f>
        <v>0.011213487551460498</v>
      </c>
      <c r="AD75" s="301">
        <f>Q75/Q$206</f>
        <v>0.011324676668837302</v>
      </c>
      <c r="AE75" s="13">
        <v>3</v>
      </c>
      <c r="AF75" s="12">
        <v>1</v>
      </c>
      <c r="AG75" s="140"/>
      <c r="AH75" s="261">
        <f>AE75+AF75+AG75</f>
        <v>4</v>
      </c>
      <c r="AI75" s="13"/>
      <c r="AJ75" s="12"/>
      <c r="AK75" s="113"/>
      <c r="AL75" s="262">
        <f>AI75+AJ75+AK75</f>
        <v>0</v>
      </c>
      <c r="AM75" s="13">
        <f>AE75+AI75</f>
        <v>3</v>
      </c>
      <c r="AN75" s="12">
        <f>AF75+AJ75</f>
        <v>1</v>
      </c>
      <c r="AO75" s="140">
        <f>AG75+AK75</f>
        <v>0</v>
      </c>
      <c r="AP75" s="114">
        <f>AO75/11*12</f>
        <v>0</v>
      </c>
      <c r="AQ75" s="263">
        <f>AM75+AN75+AO75</f>
        <v>4</v>
      </c>
      <c r="AR75" s="263">
        <f>AM75+AN75+AP75</f>
        <v>4</v>
      </c>
      <c r="AS75" s="260">
        <f>AQ75/AQ$206</f>
        <v>0.00046382189239332097</v>
      </c>
      <c r="AT75" s="14">
        <f>SUM(L75:N75)</f>
        <v>224</v>
      </c>
      <c r="AU75" s="82">
        <f>AQ75</f>
        <v>4</v>
      </c>
      <c r="AV75" s="151">
        <f>AU75/SUM(L75:N75)</f>
        <v>0.017857142857142856</v>
      </c>
      <c r="AW75" s="139"/>
      <c r="AX75" s="136">
        <f>P75-L75</f>
        <v>223</v>
      </c>
      <c r="AY75" s="134">
        <f>P75-M75</f>
        <v>215</v>
      </c>
      <c r="AZ75" s="134">
        <f>P75-N75</f>
        <v>196</v>
      </c>
      <c r="BA75" s="134">
        <f>P75-O75</f>
        <v>180</v>
      </c>
      <c r="BB75" s="134"/>
      <c r="BC75" s="46">
        <f>AX75/L75</f>
        <v>3.5396825396825395</v>
      </c>
      <c r="BD75" s="46">
        <f>AY75/M75</f>
        <v>3.028169014084507</v>
      </c>
      <c r="BE75" s="143">
        <f>AZ75/N75</f>
        <v>2.1777777777777776</v>
      </c>
      <c r="BF75" s="46">
        <f>BA75/O75</f>
        <v>1.6981132075471699</v>
      </c>
      <c r="BG75" s="151"/>
      <c r="BH75" s="46"/>
      <c r="BI75" s="14">
        <v>197</v>
      </c>
      <c r="BJ75" s="48">
        <v>316</v>
      </c>
      <c r="BK75" s="48">
        <v>291</v>
      </c>
      <c r="BL75" s="48">
        <v>179</v>
      </c>
      <c r="BM75" s="48">
        <v>171</v>
      </c>
      <c r="BN75" s="48">
        <v>248</v>
      </c>
      <c r="BO75" s="48">
        <v>276</v>
      </c>
      <c r="BP75" s="264">
        <v>414</v>
      </c>
      <c r="BQ75" s="48">
        <v>312.5</v>
      </c>
      <c r="BR75" s="82">
        <v>312.5</v>
      </c>
      <c r="BS75" s="143">
        <f>E75/BI75</f>
        <v>3.8121827411167515</v>
      </c>
      <c r="BT75" s="143">
        <f>F75/BJ75</f>
        <v>1.7879746835443038</v>
      </c>
      <c r="BU75" s="143">
        <f>G75/BK75</f>
        <v>0.7766323024054983</v>
      </c>
      <c r="BV75" s="143">
        <f>H75/BL75</f>
        <v>0.7486033519553073</v>
      </c>
      <c r="BW75" s="143">
        <f>I75/BM75</f>
        <v>0.6374269005847953</v>
      </c>
      <c r="BX75" s="143">
        <f>J75/BN75</f>
        <v>0.4596774193548387</v>
      </c>
      <c r="BY75" s="143">
        <f>K75/BO75</f>
        <v>0.40217391304347827</v>
      </c>
      <c r="BZ75" s="143">
        <f>L75/BP75</f>
        <v>0.15217391304347827</v>
      </c>
      <c r="CA75" s="143">
        <f>M75/BQ75</f>
        <v>0.2272</v>
      </c>
      <c r="CB75" s="151">
        <f>N75/BR75</f>
        <v>0.288</v>
      </c>
      <c r="CD75" s="10"/>
    </row>
    <row r="76" spans="1:82" ht="12" outlineLevel="1">
      <c r="A76" s="11"/>
      <c r="B76" s="131">
        <v>253</v>
      </c>
      <c r="C76" s="138" t="s">
        <v>27</v>
      </c>
      <c r="D76" s="58" t="s">
        <v>172</v>
      </c>
      <c r="E76" s="266">
        <v>1227</v>
      </c>
      <c r="F76" s="132">
        <v>481</v>
      </c>
      <c r="G76" s="132">
        <v>313</v>
      </c>
      <c r="H76" s="132">
        <v>302</v>
      </c>
      <c r="I76" s="132">
        <v>211</v>
      </c>
      <c r="J76" s="132">
        <v>256</v>
      </c>
      <c r="K76" s="132">
        <v>232</v>
      </c>
      <c r="L76" s="132">
        <v>156</v>
      </c>
      <c r="M76" s="132">
        <v>222</v>
      </c>
      <c r="N76" s="132">
        <v>327</v>
      </c>
      <c r="O76" s="132">
        <v>323</v>
      </c>
      <c r="P76" s="132">
        <v>324</v>
      </c>
      <c r="Q76" s="265">
        <f>SUM(E76:P76)</f>
        <v>4374</v>
      </c>
      <c r="R76" s="59">
        <f>E76/E$206</f>
        <v>0.028741420908388184</v>
      </c>
      <c r="S76" s="59">
        <f>F76/F$206</f>
        <v>0.019593466128966557</v>
      </c>
      <c r="T76" s="59">
        <f>G76/G$206</f>
        <v>0.016646279848960274</v>
      </c>
      <c r="U76" s="59">
        <f>H76/H$206</f>
        <v>0.01782867937894799</v>
      </c>
      <c r="V76" s="59">
        <f>I76/I$206</f>
        <v>0.013739662694536693</v>
      </c>
      <c r="W76" s="59">
        <f>J76/J$206</f>
        <v>0.016043115873911135</v>
      </c>
      <c r="X76" s="59">
        <f>K76/K$206</f>
        <v>0.020024167098221992</v>
      </c>
      <c r="Y76" s="59">
        <f>L76/L$206</f>
        <v>0.014035087719298246</v>
      </c>
      <c r="Z76" s="59">
        <f>M76/M$206</f>
        <v>0.01811949069539667</v>
      </c>
      <c r="AA76" s="59">
        <f>N76/N$206</f>
        <v>0.019026008029324488</v>
      </c>
      <c r="AB76" s="59">
        <f>O76/O$206</f>
        <v>0.016196971216527932</v>
      </c>
      <c r="AC76" s="18">
        <f>P76/P$206</f>
        <v>0.01270339149186434</v>
      </c>
      <c r="AD76" s="301">
        <f>Q76/Q$206</f>
        <v>0.018862961062259848</v>
      </c>
      <c r="AE76" s="13">
        <v>3</v>
      </c>
      <c r="AF76" s="12">
        <v>6</v>
      </c>
      <c r="AG76" s="140"/>
      <c r="AH76" s="261">
        <f>AE76+AF76+AG76</f>
        <v>9</v>
      </c>
      <c r="AI76" s="13"/>
      <c r="AJ76" s="12">
        <v>1</v>
      </c>
      <c r="AK76" s="113"/>
      <c r="AL76" s="262">
        <f>AI76+AJ76+AK76</f>
        <v>1</v>
      </c>
      <c r="AM76" s="13">
        <f>AE76+AI76</f>
        <v>3</v>
      </c>
      <c r="AN76" s="12">
        <f>AF76+AJ76</f>
        <v>7</v>
      </c>
      <c r="AO76" s="140">
        <f>AG76+AK76</f>
        <v>0</v>
      </c>
      <c r="AP76" s="114">
        <f>AO76/11*12</f>
        <v>0</v>
      </c>
      <c r="AQ76" s="263">
        <f>AM76+AN76+AO76</f>
        <v>10</v>
      </c>
      <c r="AR76" s="263">
        <f>AM76+AN76+AP76</f>
        <v>10</v>
      </c>
      <c r="AS76" s="260">
        <f>AQ76/AQ$206</f>
        <v>0.0011595547309833025</v>
      </c>
      <c r="AT76" s="14">
        <f>SUM(L76:N76)</f>
        <v>705</v>
      </c>
      <c r="AU76" s="82">
        <f>AQ76</f>
        <v>10</v>
      </c>
      <c r="AV76" s="151">
        <f>AU76/SUM(L76:N76)</f>
        <v>0.014184397163120567</v>
      </c>
      <c r="AW76" s="139"/>
      <c r="AX76" s="136">
        <f>P76-L76</f>
        <v>168</v>
      </c>
      <c r="AY76" s="134">
        <f>P76-M76</f>
        <v>102</v>
      </c>
      <c r="AZ76" s="134">
        <f>P76-N76</f>
        <v>-3</v>
      </c>
      <c r="BA76" s="134">
        <f>P76-O76</f>
        <v>1</v>
      </c>
      <c r="BB76" s="134"/>
      <c r="BC76" s="46">
        <f>AX76/L76</f>
        <v>1.0769230769230769</v>
      </c>
      <c r="BD76" s="46">
        <f>AY76/M76</f>
        <v>0.4594594594594595</v>
      </c>
      <c r="BE76" s="137">
        <f>AZ76/N76</f>
        <v>-0.009174311926605505</v>
      </c>
      <c r="BF76" s="46">
        <f>BA76/O76</f>
        <v>0.0030959752321981426</v>
      </c>
      <c r="BG76" s="151"/>
      <c r="BH76" s="46"/>
      <c r="BI76" s="14">
        <v>77</v>
      </c>
      <c r="BJ76" s="48">
        <v>228</v>
      </c>
      <c r="BK76" s="48">
        <v>154</v>
      </c>
      <c r="BL76" s="48">
        <v>119</v>
      </c>
      <c r="BM76" s="48">
        <v>89</v>
      </c>
      <c r="BN76" s="48">
        <v>329</v>
      </c>
      <c r="BO76" s="48">
        <v>241</v>
      </c>
      <c r="BP76" s="264">
        <v>337</v>
      </c>
      <c r="BQ76" s="48">
        <v>341</v>
      </c>
      <c r="BR76" s="82">
        <v>341</v>
      </c>
      <c r="BS76" s="143">
        <f>E76/BI76</f>
        <v>15.935064935064934</v>
      </c>
      <c r="BT76" s="143">
        <f>F76/BJ76</f>
        <v>2.1096491228070176</v>
      </c>
      <c r="BU76" s="143">
        <f>G76/BK76</f>
        <v>2.0324675324675323</v>
      </c>
      <c r="BV76" s="143">
        <f>H76/BL76</f>
        <v>2.53781512605042</v>
      </c>
      <c r="BW76" s="143">
        <f>I76/BM76</f>
        <v>2.3707865168539324</v>
      </c>
      <c r="BX76" s="143">
        <f>J76/BN76</f>
        <v>0.7781155015197568</v>
      </c>
      <c r="BY76" s="143">
        <f>K76/BO76</f>
        <v>0.9626556016597511</v>
      </c>
      <c r="BZ76" s="143">
        <f>L76/BP76</f>
        <v>0.4629080118694362</v>
      </c>
      <c r="CA76" s="143">
        <f>M76/BQ76</f>
        <v>0.6510263929618768</v>
      </c>
      <c r="CB76" s="151">
        <f>N76/BR76</f>
        <v>0.9589442815249267</v>
      </c>
      <c r="CD76" s="10"/>
    </row>
    <row r="77" spans="1:82" ht="12" outlineLevel="1">
      <c r="A77" s="11"/>
      <c r="B77" s="141">
        <v>322</v>
      </c>
      <c r="C77" s="138" t="s">
        <v>217</v>
      </c>
      <c r="D77" s="58" t="s">
        <v>99</v>
      </c>
      <c r="E77" s="258">
        <v>103</v>
      </c>
      <c r="F77" s="132">
        <v>97</v>
      </c>
      <c r="G77" s="132">
        <v>113</v>
      </c>
      <c r="H77" s="132">
        <v>194</v>
      </c>
      <c r="I77" s="132">
        <v>177</v>
      </c>
      <c r="J77" s="132">
        <v>117</v>
      </c>
      <c r="K77" s="132">
        <v>71</v>
      </c>
      <c r="L77" s="132">
        <v>78</v>
      </c>
      <c r="M77" s="132">
        <v>59</v>
      </c>
      <c r="N77" s="132">
        <v>101</v>
      </c>
      <c r="O77" s="132">
        <v>138</v>
      </c>
      <c r="P77" s="20">
        <v>163</v>
      </c>
      <c r="Q77" s="265">
        <f>SUM(E77:P77)</f>
        <v>1411</v>
      </c>
      <c r="R77" s="59">
        <f>E77/E$206</f>
        <v>0.0024126865147220725</v>
      </c>
      <c r="S77" s="59">
        <f>F77/F$206</f>
        <v>0.003951281111246894</v>
      </c>
      <c r="T77" s="59">
        <f>G77/G$206</f>
        <v>0.006009679306493644</v>
      </c>
      <c r="U77" s="59">
        <f>H77/H$206</f>
        <v>0.011452860263297716</v>
      </c>
      <c r="V77" s="59">
        <f>I77/I$206</f>
        <v>0.011525688611056847</v>
      </c>
      <c r="W77" s="59">
        <f>J77/J$206</f>
        <v>0.007332205301748449</v>
      </c>
      <c r="X77" s="59">
        <f>K77/K$206</f>
        <v>0.006128085620576558</v>
      </c>
      <c r="Y77" s="59">
        <f>L77/L$206</f>
        <v>0.007017543859649123</v>
      </c>
      <c r="Z77" s="59">
        <f>M77/M$206</f>
        <v>0.004815540319947764</v>
      </c>
      <c r="AA77" s="59">
        <f>N77/N$206</f>
        <v>0.0058765345900971665</v>
      </c>
      <c r="AB77" s="59">
        <f>O77/O$206</f>
        <v>0.006920068197773543</v>
      </c>
      <c r="AC77" s="18">
        <f>P77/P$206</f>
        <v>0.00639090374436385</v>
      </c>
      <c r="AD77" s="301">
        <f>Q77/Q$206</f>
        <v>0.006084965262654011</v>
      </c>
      <c r="AE77" s="13"/>
      <c r="AF77" s="12">
        <v>1</v>
      </c>
      <c r="AG77" s="140">
        <v>2</v>
      </c>
      <c r="AH77" s="261">
        <f>AE77+AF77+AG77</f>
        <v>3</v>
      </c>
      <c r="AI77" s="13"/>
      <c r="AJ77" s="12"/>
      <c r="AK77" s="113"/>
      <c r="AL77" s="262">
        <f>AI77+AJ77+AK77</f>
        <v>0</v>
      </c>
      <c r="AM77" s="13">
        <f>AE77+AI77</f>
        <v>0</v>
      </c>
      <c r="AN77" s="12">
        <f>AF77+AJ77</f>
        <v>1</v>
      </c>
      <c r="AO77" s="140">
        <f>AG77+AK77</f>
        <v>2</v>
      </c>
      <c r="AP77" s="114">
        <f>AO77/11*12</f>
        <v>2.1818181818181817</v>
      </c>
      <c r="AQ77" s="263">
        <f>AM77+AN77+AO77</f>
        <v>3</v>
      </c>
      <c r="AR77" s="263">
        <f>AM77+AN77+AP77</f>
        <v>3.1818181818181817</v>
      </c>
      <c r="AS77" s="260">
        <f>AQ77/AQ$206</f>
        <v>0.0003478664192949907</v>
      </c>
      <c r="AT77" s="14">
        <f>SUM(L77:N77)</f>
        <v>238</v>
      </c>
      <c r="AU77" s="82">
        <f>AQ77</f>
        <v>3</v>
      </c>
      <c r="AV77" s="151">
        <f>AU77/SUM(L77:N77)</f>
        <v>0.012605042016806723</v>
      </c>
      <c r="AW77" s="139"/>
      <c r="AX77" s="136">
        <f>P77-L77</f>
        <v>85</v>
      </c>
      <c r="AY77" s="134">
        <f>P77-M77</f>
        <v>104</v>
      </c>
      <c r="AZ77" s="134">
        <f>P77-N77</f>
        <v>62</v>
      </c>
      <c r="BA77" s="134">
        <f>P77-O77</f>
        <v>25</v>
      </c>
      <c r="BB77" s="134"/>
      <c r="BC77" s="46">
        <f>AX77/L77</f>
        <v>1.0897435897435896</v>
      </c>
      <c r="BD77" s="46">
        <f>AY77/M77</f>
        <v>1.7627118644067796</v>
      </c>
      <c r="BE77" s="137">
        <f>AZ77/N77</f>
        <v>0.6138613861386139</v>
      </c>
      <c r="BF77" s="46">
        <f>BA77/O77</f>
        <v>0.18115942028985507</v>
      </c>
      <c r="BG77" s="151"/>
      <c r="BH77" s="46"/>
      <c r="BI77" s="14">
        <v>115</v>
      </c>
      <c r="BJ77" s="48">
        <v>356</v>
      </c>
      <c r="BK77" s="48">
        <v>475</v>
      </c>
      <c r="BL77" s="48">
        <v>254</v>
      </c>
      <c r="BM77" s="48">
        <v>298</v>
      </c>
      <c r="BN77" s="48">
        <v>394</v>
      </c>
      <c r="BO77" s="48">
        <v>328</v>
      </c>
      <c r="BP77" s="264">
        <v>400</v>
      </c>
      <c r="BQ77" s="48">
        <v>433</v>
      </c>
      <c r="BR77" s="82">
        <v>433</v>
      </c>
      <c r="BS77" s="143">
        <f>E77/BI77</f>
        <v>0.8956521739130435</v>
      </c>
      <c r="BT77" s="143">
        <f>F77/BJ77</f>
        <v>0.27247191011235955</v>
      </c>
      <c r="BU77" s="143">
        <f>G77/BK77</f>
        <v>0.23789473684210527</v>
      </c>
      <c r="BV77" s="143">
        <f>H77/BL77</f>
        <v>0.7637795275590551</v>
      </c>
      <c r="BW77" s="143">
        <f>I77/BM77</f>
        <v>0.5939597315436241</v>
      </c>
      <c r="BX77" s="143">
        <f>J77/BN77</f>
        <v>0.2969543147208122</v>
      </c>
      <c r="BY77" s="143">
        <f>K77/BO77</f>
        <v>0.21646341463414634</v>
      </c>
      <c r="BZ77" s="143">
        <f>L77/BP77</f>
        <v>0.195</v>
      </c>
      <c r="CA77" s="143">
        <f>M77/BQ77</f>
        <v>0.13625866050808313</v>
      </c>
      <c r="CB77" s="151">
        <f>N77/BR77</f>
        <v>0.23325635103926096</v>
      </c>
      <c r="CD77" s="10"/>
    </row>
    <row r="78" spans="1:82" ht="12" outlineLevel="1">
      <c r="A78" s="11"/>
      <c r="B78" s="131">
        <v>237</v>
      </c>
      <c r="C78" s="138" t="s">
        <v>27</v>
      </c>
      <c r="D78" s="58" t="s">
        <v>72</v>
      </c>
      <c r="E78" s="266">
        <v>295</v>
      </c>
      <c r="F78" s="132">
        <v>72</v>
      </c>
      <c r="G78" s="132">
        <v>45</v>
      </c>
      <c r="H78" s="132">
        <v>58</v>
      </c>
      <c r="I78" s="132">
        <v>39</v>
      </c>
      <c r="J78" s="132">
        <v>84</v>
      </c>
      <c r="K78" s="132">
        <v>46</v>
      </c>
      <c r="L78" s="132">
        <v>61</v>
      </c>
      <c r="M78" s="132">
        <v>79</v>
      </c>
      <c r="N78" s="132">
        <v>75</v>
      </c>
      <c r="O78" s="132">
        <v>177</v>
      </c>
      <c r="P78" s="20">
        <v>520</v>
      </c>
      <c r="Q78" s="265">
        <f>SUM(E78:P78)</f>
        <v>1551</v>
      </c>
      <c r="R78" s="59">
        <f>E78/E$206</f>
        <v>0.006910121571291373</v>
      </c>
      <c r="S78" s="59">
        <f>F78/F$206</f>
        <v>0.0029329096908224366</v>
      </c>
      <c r="T78" s="59">
        <f>G78/G$206</f>
        <v>0.002393235122054991</v>
      </c>
      <c r="U78" s="59">
        <f>H78/H$206</f>
        <v>0.0034240510065529253</v>
      </c>
      <c r="V78" s="59">
        <f>I78/I$206</f>
        <v>0.0025395585075210004</v>
      </c>
      <c r="W78" s="59">
        <f>J78/J$206</f>
        <v>0.0052641473961270915</v>
      </c>
      <c r="X78" s="59">
        <f>K78/K$206</f>
        <v>0.0039703089936129815</v>
      </c>
      <c r="Y78" s="59">
        <f>L78/L$206</f>
        <v>0.005488079172289699</v>
      </c>
      <c r="Z78" s="59">
        <f>M78/M$206</f>
        <v>0.006447926869082599</v>
      </c>
      <c r="AA78" s="59">
        <f>N78/N$206</f>
        <v>0.004363763309478094</v>
      </c>
      <c r="AB78" s="59">
        <f>O78/O$206</f>
        <v>0.008875739644970414</v>
      </c>
      <c r="AC78" s="18">
        <f>P78/P$206</f>
        <v>0.020388159184473634</v>
      </c>
      <c r="AD78" s="301">
        <f>Q78/Q$206</f>
        <v>0.006688718017275954</v>
      </c>
      <c r="AE78" s="13">
        <v>1</v>
      </c>
      <c r="AF78" s="12"/>
      <c r="AG78" s="140">
        <v>1</v>
      </c>
      <c r="AH78" s="261">
        <f>AE78+AF78+AG78</f>
        <v>2</v>
      </c>
      <c r="AI78" s="13"/>
      <c r="AJ78" s="12"/>
      <c r="AK78" s="113"/>
      <c r="AL78" s="262">
        <f>AI78+AJ78+AK78</f>
        <v>0</v>
      </c>
      <c r="AM78" s="13">
        <f>AE78+AI78</f>
        <v>1</v>
      </c>
      <c r="AN78" s="12">
        <f>AF78+AJ78</f>
        <v>0</v>
      </c>
      <c r="AO78" s="140">
        <f>AG78+AK78</f>
        <v>1</v>
      </c>
      <c r="AP78" s="114">
        <f>AO78/11*12</f>
        <v>1.0909090909090908</v>
      </c>
      <c r="AQ78" s="263">
        <f>AM78+AN78+AO78</f>
        <v>2</v>
      </c>
      <c r="AR78" s="263">
        <f>AM78+AN78+AP78</f>
        <v>2.090909090909091</v>
      </c>
      <c r="AS78" s="260">
        <f>AQ78/AQ$206</f>
        <v>0.00023191094619666049</v>
      </c>
      <c r="AT78" s="14">
        <f>SUM(L78:N78)</f>
        <v>215</v>
      </c>
      <c r="AU78" s="82">
        <f>AQ78</f>
        <v>2</v>
      </c>
      <c r="AV78" s="151">
        <f>AU78/SUM(L78:N78)</f>
        <v>0.009302325581395349</v>
      </c>
      <c r="AW78" s="139"/>
      <c r="AX78" s="136">
        <f>P78-L78</f>
        <v>459</v>
      </c>
      <c r="AY78" s="134">
        <f>P78-M78</f>
        <v>441</v>
      </c>
      <c r="AZ78" s="134">
        <f>P78-N78</f>
        <v>445</v>
      </c>
      <c r="BA78" s="134">
        <f>P78-O78</f>
        <v>343</v>
      </c>
      <c r="BB78" s="134"/>
      <c r="BC78" s="46">
        <f>AX78/L78</f>
        <v>7.524590163934426</v>
      </c>
      <c r="BD78" s="46">
        <f>AY78/M78</f>
        <v>5.582278481012659</v>
      </c>
      <c r="BE78" s="137">
        <f>AZ78/N78</f>
        <v>5.933333333333334</v>
      </c>
      <c r="BF78" s="46">
        <f>BA78/O78</f>
        <v>1.9378531073446328</v>
      </c>
      <c r="BG78" s="151"/>
      <c r="BH78" s="46"/>
      <c r="BI78" s="14">
        <v>636</v>
      </c>
      <c r="BJ78" s="48">
        <v>172</v>
      </c>
      <c r="BK78" s="48">
        <v>165</v>
      </c>
      <c r="BL78" s="48">
        <v>262</v>
      </c>
      <c r="BM78" s="48">
        <v>202</v>
      </c>
      <c r="BN78" s="48">
        <v>152</v>
      </c>
      <c r="BO78" s="48">
        <v>80</v>
      </c>
      <c r="BP78" s="264">
        <v>114</v>
      </c>
      <c r="BQ78" s="48">
        <v>104.5</v>
      </c>
      <c r="BR78" s="82">
        <v>104.5</v>
      </c>
      <c r="BS78" s="143">
        <f>E78/BI78</f>
        <v>0.4638364779874214</v>
      </c>
      <c r="BT78" s="143">
        <f>F78/BJ78</f>
        <v>0.4186046511627907</v>
      </c>
      <c r="BU78" s="143">
        <f>G78/BK78</f>
        <v>0.2727272727272727</v>
      </c>
      <c r="BV78" s="143">
        <f>H78/BL78</f>
        <v>0.22137404580152673</v>
      </c>
      <c r="BW78" s="143">
        <f>I78/BM78</f>
        <v>0.19306930693069307</v>
      </c>
      <c r="BX78" s="143">
        <f>J78/BN78</f>
        <v>0.5526315789473685</v>
      </c>
      <c r="BY78" s="143">
        <f>K78/BO78</f>
        <v>0.575</v>
      </c>
      <c r="BZ78" s="143">
        <f>L78/BP78</f>
        <v>0.5350877192982456</v>
      </c>
      <c r="CA78" s="143">
        <f>M78/BQ78</f>
        <v>0.7559808612440191</v>
      </c>
      <c r="CB78" s="151">
        <f>N78/BR78</f>
        <v>0.7177033492822966</v>
      </c>
      <c r="CD78" s="10"/>
    </row>
    <row r="79" spans="1:82" ht="12" outlineLevel="1">
      <c r="A79" s="11"/>
      <c r="B79" s="131">
        <v>249</v>
      </c>
      <c r="C79" s="138" t="s">
        <v>27</v>
      </c>
      <c r="D79" s="58" t="s">
        <v>73</v>
      </c>
      <c r="E79" s="258">
        <v>1331</v>
      </c>
      <c r="F79" s="132">
        <v>571</v>
      </c>
      <c r="G79" s="132">
        <v>340</v>
      </c>
      <c r="H79" s="132">
        <v>316</v>
      </c>
      <c r="I79" s="132">
        <v>477</v>
      </c>
      <c r="J79" s="132">
        <v>706</v>
      </c>
      <c r="K79" s="132">
        <v>381</v>
      </c>
      <c r="L79" s="132">
        <v>339</v>
      </c>
      <c r="M79" s="132">
        <v>461</v>
      </c>
      <c r="N79" s="132">
        <v>1099</v>
      </c>
      <c r="O79" s="132">
        <v>986</v>
      </c>
      <c r="P79" s="132">
        <v>691</v>
      </c>
      <c r="Q79" s="265">
        <f>SUM(E79:P79)</f>
        <v>7698</v>
      </c>
      <c r="R79" s="59">
        <f>E79/E$206</f>
        <v>0.03117753156402989</v>
      </c>
      <c r="S79" s="59">
        <f>F79/F$206</f>
        <v>0.0232596032424946</v>
      </c>
      <c r="T79" s="59">
        <f>G79/G$206</f>
        <v>0.018082220922193266</v>
      </c>
      <c r="U79" s="59">
        <f>H79/H$206</f>
        <v>0.018655174449495247</v>
      </c>
      <c r="V79" s="59">
        <f>I79/I$206</f>
        <v>0.03106075405352608</v>
      </c>
      <c r="W79" s="59">
        <f>J79/J$206</f>
        <v>0.04424390549602056</v>
      </c>
      <c r="X79" s="59">
        <f>K79/K$206</f>
        <v>0.03288451579492491</v>
      </c>
      <c r="Y79" s="59">
        <f>L79/L$206</f>
        <v>0.03049932523616734</v>
      </c>
      <c r="Z79" s="59">
        <f>M79/M$206</f>
        <v>0.03762650995755795</v>
      </c>
      <c r="AA79" s="59">
        <f>N79/N$206</f>
        <v>0.06394367836155233</v>
      </c>
      <c r="AB79" s="59">
        <f>O79/O$206</f>
        <v>0.04944338581887474</v>
      </c>
      <c r="AC79" s="18">
        <f>P79/P$206</f>
        <v>0.027092726916290923</v>
      </c>
      <c r="AD79" s="301">
        <f>Q79/Q$206</f>
        <v>0.03319777646485512</v>
      </c>
      <c r="AE79" s="13">
        <v>6</v>
      </c>
      <c r="AF79" s="12">
        <v>4</v>
      </c>
      <c r="AG79" s="140">
        <v>4</v>
      </c>
      <c r="AH79" s="261">
        <f>AE79+AF79+AG79</f>
        <v>14</v>
      </c>
      <c r="AI79" s="13">
        <v>2</v>
      </c>
      <c r="AJ79" s="12"/>
      <c r="AK79" s="113"/>
      <c r="AL79" s="262">
        <f>AI79+AJ79+AK79</f>
        <v>2</v>
      </c>
      <c r="AM79" s="13">
        <f>AE79+AI79</f>
        <v>8</v>
      </c>
      <c r="AN79" s="12">
        <f>AF79+AJ79</f>
        <v>4</v>
      </c>
      <c r="AO79" s="140">
        <f>AG79+AK79</f>
        <v>4</v>
      </c>
      <c r="AP79" s="114">
        <f>AO79/11*12</f>
        <v>4.363636363636363</v>
      </c>
      <c r="AQ79" s="263">
        <f>AM79+AN79+AO79</f>
        <v>16</v>
      </c>
      <c r="AR79" s="263">
        <f>AM79+AN79+AP79</f>
        <v>16.363636363636363</v>
      </c>
      <c r="AS79" s="260">
        <f>AQ79/AQ$206</f>
        <v>0.0018552875695732839</v>
      </c>
      <c r="AT79" s="14">
        <f>SUM(L79:N79)</f>
        <v>1899</v>
      </c>
      <c r="AU79" s="82">
        <f>AQ79</f>
        <v>16</v>
      </c>
      <c r="AV79" s="151">
        <f>AU79/SUM(L79:N79)</f>
        <v>0.00842548709847288</v>
      </c>
      <c r="AW79" s="139"/>
      <c r="AX79" s="136">
        <f>P79-L79</f>
        <v>352</v>
      </c>
      <c r="AY79" s="134">
        <f>P79-M79</f>
        <v>230</v>
      </c>
      <c r="AZ79" s="134">
        <f>P79-N79</f>
        <v>-408</v>
      </c>
      <c r="BA79" s="134">
        <f>P79-O79</f>
        <v>-295</v>
      </c>
      <c r="BB79" s="134"/>
      <c r="BC79" s="46">
        <f>AX79/L79</f>
        <v>1.0383480825958702</v>
      </c>
      <c r="BD79" s="46">
        <f>AY79/M79</f>
        <v>0.49891540130151846</v>
      </c>
      <c r="BE79" s="137">
        <f>AZ79/N79</f>
        <v>-0.37124658780709735</v>
      </c>
      <c r="BF79" s="46">
        <f>BA79/O79</f>
        <v>-0.29918864097363085</v>
      </c>
      <c r="BG79" s="151"/>
      <c r="BH79" s="46"/>
      <c r="BI79" s="14">
        <v>182</v>
      </c>
      <c r="BJ79" s="48">
        <v>657</v>
      </c>
      <c r="BK79" s="48">
        <v>448</v>
      </c>
      <c r="BL79" s="48">
        <v>246</v>
      </c>
      <c r="BM79" s="48">
        <v>362</v>
      </c>
      <c r="BN79" s="48">
        <v>710</v>
      </c>
      <c r="BO79" s="48">
        <v>559</v>
      </c>
      <c r="BP79" s="264">
        <v>961</v>
      </c>
      <c r="BQ79" s="48">
        <v>1395</v>
      </c>
      <c r="BR79" s="82">
        <v>1395</v>
      </c>
      <c r="BS79" s="143">
        <f>E79/BI79</f>
        <v>7.313186813186813</v>
      </c>
      <c r="BT79" s="143">
        <f>F79/BJ79</f>
        <v>0.8691019786910198</v>
      </c>
      <c r="BU79" s="143">
        <f>G79/BK79</f>
        <v>0.7589285714285714</v>
      </c>
      <c r="BV79" s="143">
        <f>H79/BL79</f>
        <v>1.2845528455284554</v>
      </c>
      <c r="BW79" s="143">
        <f>I79/BM79</f>
        <v>1.3176795580110496</v>
      </c>
      <c r="BX79" s="143">
        <f>J79/BN79</f>
        <v>0.9943661971830986</v>
      </c>
      <c r="BY79" s="143">
        <f>K79/BO79</f>
        <v>0.6815742397137746</v>
      </c>
      <c r="BZ79" s="143">
        <f>L79/BP79</f>
        <v>0.35275754422476585</v>
      </c>
      <c r="CA79" s="143">
        <f>M79/BQ79</f>
        <v>0.33046594982078853</v>
      </c>
      <c r="CB79" s="151">
        <f>N79/BR79</f>
        <v>0.7878136200716845</v>
      </c>
      <c r="CD79" s="10"/>
    </row>
    <row r="80" spans="1:82" ht="12" outlineLevel="1">
      <c r="A80" s="11"/>
      <c r="B80" s="131">
        <v>207</v>
      </c>
      <c r="C80" s="138" t="s">
        <v>27</v>
      </c>
      <c r="D80" s="58" t="s">
        <v>174</v>
      </c>
      <c r="E80" s="266">
        <v>442</v>
      </c>
      <c r="F80" s="132">
        <v>450</v>
      </c>
      <c r="G80" s="132">
        <v>212</v>
      </c>
      <c r="H80" s="132">
        <v>202</v>
      </c>
      <c r="I80" s="132">
        <v>204</v>
      </c>
      <c r="J80" s="132">
        <v>163</v>
      </c>
      <c r="K80" s="132">
        <v>79</v>
      </c>
      <c r="L80" s="132">
        <v>53</v>
      </c>
      <c r="M80" s="132">
        <v>84</v>
      </c>
      <c r="N80" s="132">
        <v>123</v>
      </c>
      <c r="O80" s="132">
        <v>151</v>
      </c>
      <c r="P80" s="132">
        <v>176</v>
      </c>
      <c r="Q80" s="265">
        <f>SUM(E80:P80)</f>
        <v>2339</v>
      </c>
      <c r="R80" s="59">
        <f>E80/E$206</f>
        <v>0.010353470286477243</v>
      </c>
      <c r="S80" s="59">
        <f>F80/F$206</f>
        <v>0.01833068556764023</v>
      </c>
      <c r="T80" s="59">
        <f>G80/G$206</f>
        <v>0.011274796575014625</v>
      </c>
      <c r="U80" s="59">
        <f>H80/H$206</f>
        <v>0.011925143160753292</v>
      </c>
      <c r="V80" s="59">
        <f>I80/I$206</f>
        <v>0.013283844500879077</v>
      </c>
      <c r="W80" s="59">
        <f>J80/J$206</f>
        <v>0.010214952685341856</v>
      </c>
      <c r="X80" s="59">
        <f>K80/K$206</f>
        <v>0.006818574141204903</v>
      </c>
      <c r="Y80" s="59">
        <f>L80/L$206</f>
        <v>0.0047683310841205575</v>
      </c>
      <c r="Z80" s="59">
        <f>M80/M$206</f>
        <v>0.0068560235063663075</v>
      </c>
      <c r="AA80" s="59">
        <f>N80/N$206</f>
        <v>0.007156571827544074</v>
      </c>
      <c r="AB80" s="59">
        <f>O80/O$206</f>
        <v>0.0075719586801725</v>
      </c>
      <c r="AC80" s="18">
        <f>P80/P$206</f>
        <v>0.0069006077239756915</v>
      </c>
      <c r="AD80" s="301">
        <f>Q80/Q$206</f>
        <v>0.010086983521862318</v>
      </c>
      <c r="AE80" s="13"/>
      <c r="AF80" s="12"/>
      <c r="AG80" s="140">
        <v>1</v>
      </c>
      <c r="AH80" s="261">
        <f>AE80+AF80+AG80</f>
        <v>1</v>
      </c>
      <c r="AI80" s="13"/>
      <c r="AJ80" s="12"/>
      <c r="AK80" s="113"/>
      <c r="AL80" s="262">
        <f>AI80+AJ80+AK80</f>
        <v>0</v>
      </c>
      <c r="AM80" s="13">
        <f>AE80+AI80</f>
        <v>0</v>
      </c>
      <c r="AN80" s="12">
        <f>AF80+AJ80</f>
        <v>0</v>
      </c>
      <c r="AO80" s="140">
        <f>AG80+AK80</f>
        <v>1</v>
      </c>
      <c r="AP80" s="114">
        <f>AO80/11*12</f>
        <v>1.0909090909090908</v>
      </c>
      <c r="AQ80" s="263">
        <f>AM80+AN80+AO80</f>
        <v>1</v>
      </c>
      <c r="AR80" s="263">
        <f>AM80+AN80+AP80</f>
        <v>1.0909090909090908</v>
      </c>
      <c r="AS80" s="260">
        <f>AQ80/AQ$206</f>
        <v>0.00011595547309833024</v>
      </c>
      <c r="AT80" s="14">
        <f>SUM(L80:N80)</f>
        <v>260</v>
      </c>
      <c r="AU80" s="82">
        <f>AQ80</f>
        <v>1</v>
      </c>
      <c r="AV80" s="151">
        <f>AU80/SUM(L80:N80)</f>
        <v>0.0038461538461538464</v>
      </c>
      <c r="AW80" s="139"/>
      <c r="AX80" s="136">
        <f>P80-L80</f>
        <v>123</v>
      </c>
      <c r="AY80" s="134">
        <f>P80-M80</f>
        <v>92</v>
      </c>
      <c r="AZ80" s="134">
        <f>P80-N80</f>
        <v>53</v>
      </c>
      <c r="BA80" s="134">
        <f>P80-O80</f>
        <v>25</v>
      </c>
      <c r="BB80" s="134"/>
      <c r="BC80" s="46">
        <f>AX80/L80</f>
        <v>2.3207547169811322</v>
      </c>
      <c r="BD80" s="46">
        <f>AY80/M80</f>
        <v>1.0952380952380953</v>
      </c>
      <c r="BE80" s="137">
        <f>AZ80/N80</f>
        <v>0.43089430894308944</v>
      </c>
      <c r="BF80" s="46">
        <f>BA80/O80</f>
        <v>0.16556291390728478</v>
      </c>
      <c r="BG80" s="151"/>
      <c r="BH80" s="46"/>
      <c r="BI80" s="14">
        <v>436</v>
      </c>
      <c r="BJ80" s="48">
        <v>747</v>
      </c>
      <c r="BK80" s="48">
        <v>818</v>
      </c>
      <c r="BL80" s="48">
        <v>715</v>
      </c>
      <c r="BM80" s="48">
        <v>658</v>
      </c>
      <c r="BN80" s="48">
        <v>844</v>
      </c>
      <c r="BO80" s="48">
        <v>743</v>
      </c>
      <c r="BP80" s="264">
        <v>817</v>
      </c>
      <c r="BQ80" s="48">
        <v>821.5</v>
      </c>
      <c r="BR80" s="82">
        <v>821.5</v>
      </c>
      <c r="BS80" s="143">
        <f>E80/BI80</f>
        <v>1.0137614678899083</v>
      </c>
      <c r="BT80" s="143">
        <f>F80/BJ80</f>
        <v>0.6024096385542169</v>
      </c>
      <c r="BU80" s="143">
        <f>G80/BK80</f>
        <v>0.2591687041564792</v>
      </c>
      <c r="BV80" s="143">
        <f>H80/BL80</f>
        <v>0.28251748251748254</v>
      </c>
      <c r="BW80" s="143">
        <f>I80/BM80</f>
        <v>0.3100303951367781</v>
      </c>
      <c r="BX80" s="143">
        <f>J80/BN80</f>
        <v>0.19312796208530805</v>
      </c>
      <c r="BY80" s="143">
        <f>K80/BO80</f>
        <v>0.1063257065948856</v>
      </c>
      <c r="BZ80" s="143">
        <f>L80/BP80</f>
        <v>0.06487148102815178</v>
      </c>
      <c r="CA80" s="143">
        <f>M80/BQ80</f>
        <v>0.10225197808886184</v>
      </c>
      <c r="CB80" s="151">
        <f>N80/BR80</f>
        <v>0.14972611077297626</v>
      </c>
      <c r="CD80" s="10"/>
    </row>
    <row r="81" spans="1:82" ht="12" outlineLevel="1">
      <c r="A81" s="11"/>
      <c r="B81" s="10"/>
      <c r="C81" s="144"/>
      <c r="D81" s="58" t="s">
        <v>160</v>
      </c>
      <c r="E81" s="58"/>
      <c r="F81" s="132"/>
      <c r="G81" s="132"/>
      <c r="H81" s="132"/>
      <c r="I81" s="132"/>
      <c r="J81" s="132"/>
      <c r="K81" s="132"/>
      <c r="L81" s="132">
        <v>24</v>
      </c>
      <c r="M81" s="132">
        <v>14</v>
      </c>
      <c r="N81" s="132">
        <v>15</v>
      </c>
      <c r="O81" s="132">
        <v>10</v>
      </c>
      <c r="P81" s="20">
        <v>307</v>
      </c>
      <c r="Q81" s="265">
        <f>SUM(E81:P81)</f>
        <v>370</v>
      </c>
      <c r="R81" s="59">
        <f>E81/E$206</f>
        <v>0</v>
      </c>
      <c r="S81" s="59">
        <f>F81/F$206</f>
        <v>0</v>
      </c>
      <c r="T81" s="59">
        <f>G81/G$206</f>
        <v>0</v>
      </c>
      <c r="U81" s="59">
        <f>H81/H$206</f>
        <v>0</v>
      </c>
      <c r="V81" s="59">
        <f>I81/I$206</f>
        <v>0</v>
      </c>
      <c r="W81" s="59">
        <f>J81/J$206</f>
        <v>0</v>
      </c>
      <c r="X81" s="59">
        <f>K81/K$206</f>
        <v>0</v>
      </c>
      <c r="Y81" s="59">
        <f>L81/L$206</f>
        <v>0.0021592442645074223</v>
      </c>
      <c r="Z81" s="59">
        <f>M81/M$206</f>
        <v>0.0011426705843943846</v>
      </c>
      <c r="AA81" s="59">
        <f>N81/N$206</f>
        <v>0.0008727526618956188</v>
      </c>
      <c r="AB81" s="59">
        <f>O81/O$206</f>
        <v>0.0005014542172299669</v>
      </c>
      <c r="AC81" s="18">
        <f>P81/P$206</f>
        <v>0.012036855518525779</v>
      </c>
      <c r="AD81" s="301">
        <f>Q81/Q$206</f>
        <v>0.001595632280072278</v>
      </c>
      <c r="AE81" s="146"/>
      <c r="AF81" s="22"/>
      <c r="AG81" s="10"/>
      <c r="AH81" s="261">
        <f>AE81+AF81+AG81</f>
        <v>0</v>
      </c>
      <c r="AI81" s="146"/>
      <c r="AJ81" s="22"/>
      <c r="AK81" s="11"/>
      <c r="AL81" s="262">
        <f>AI81+AJ81+AK81</f>
        <v>0</v>
      </c>
      <c r="AM81" s="146"/>
      <c r="AN81" s="22"/>
      <c r="AO81" s="10"/>
      <c r="AP81" s="114">
        <f>AO81/11*12</f>
        <v>0</v>
      </c>
      <c r="AQ81" s="263">
        <f>AM81+AN81+AO81</f>
        <v>0</v>
      </c>
      <c r="AR81" s="263">
        <f>AM81+AN81+AP81</f>
        <v>0</v>
      </c>
      <c r="AS81" s="260">
        <f>AQ81/AQ$206</f>
        <v>0</v>
      </c>
      <c r="AT81" s="14">
        <f>SUM(L81:N81)</f>
        <v>53</v>
      </c>
      <c r="AU81" s="82">
        <f>AQ81</f>
        <v>0</v>
      </c>
      <c r="AV81" s="151">
        <f>AU81/SUM(L81:N81)</f>
        <v>0</v>
      </c>
      <c r="AW81" s="139"/>
      <c r="AX81" s="136">
        <f>P81-L81</f>
        <v>283</v>
      </c>
      <c r="AY81" s="134">
        <f>P81-M81</f>
        <v>293</v>
      </c>
      <c r="AZ81" s="134">
        <f>P81-N81</f>
        <v>292</v>
      </c>
      <c r="BA81" s="134">
        <f>P81-O81</f>
        <v>297</v>
      </c>
      <c r="BB81" s="134"/>
      <c r="BC81" s="46">
        <f>AX81/L81</f>
        <v>11.791666666666666</v>
      </c>
      <c r="BD81" s="46">
        <f>AY81/M81</f>
        <v>20.928571428571427</v>
      </c>
      <c r="BE81" s="143">
        <f>AZ81/N81</f>
        <v>19.466666666666665</v>
      </c>
      <c r="BF81" s="46">
        <f>BA81/O81</f>
        <v>29.7</v>
      </c>
      <c r="BG81" s="151"/>
      <c r="BH81" s="46"/>
      <c r="BI81" s="146"/>
      <c r="BJ81" s="22"/>
      <c r="BK81" s="12"/>
      <c r="BL81" s="235"/>
      <c r="BM81" s="235"/>
      <c r="BN81" s="235"/>
      <c r="BO81" s="235"/>
      <c r="BP81" s="235"/>
      <c r="BQ81" s="235"/>
      <c r="BR81" s="247"/>
      <c r="BS81" s="143"/>
      <c r="BT81" s="143"/>
      <c r="BU81" s="143"/>
      <c r="BV81" s="143"/>
      <c r="BW81" s="143"/>
      <c r="BX81" s="143"/>
      <c r="BY81" s="143"/>
      <c r="BZ81" s="143"/>
      <c r="CA81" s="143"/>
      <c r="CB81" s="151"/>
      <c r="CD81" s="10"/>
    </row>
    <row r="82" spans="1:82" ht="12" outlineLevel="1">
      <c r="A82" s="11"/>
      <c r="B82" s="131">
        <v>223</v>
      </c>
      <c r="C82" s="138" t="s">
        <v>27</v>
      </c>
      <c r="D82" s="58" t="s">
        <v>162</v>
      </c>
      <c r="E82" s="266">
        <v>46</v>
      </c>
      <c r="F82" s="132">
        <v>11</v>
      </c>
      <c r="G82" s="132">
        <v>21</v>
      </c>
      <c r="H82" s="132">
        <v>40</v>
      </c>
      <c r="I82" s="132">
        <v>11</v>
      </c>
      <c r="J82" s="132">
        <v>9</v>
      </c>
      <c r="K82" s="132">
        <v>12</v>
      </c>
      <c r="L82" s="132">
        <v>16</v>
      </c>
      <c r="M82" s="132">
        <v>34</v>
      </c>
      <c r="N82" s="132">
        <v>24</v>
      </c>
      <c r="O82" s="132">
        <v>19</v>
      </c>
      <c r="P82" s="20">
        <v>14</v>
      </c>
      <c r="Q82" s="265">
        <f>SUM(E82:P82)</f>
        <v>257</v>
      </c>
      <c r="R82" s="59">
        <f>E82/E$206</f>
        <v>0.0010775104823030615</v>
      </c>
      <c r="S82" s="59">
        <f>F82/F$206</f>
        <v>0.00044808342498676117</v>
      </c>
      <c r="T82" s="59">
        <f>G82/G$206</f>
        <v>0.0011168430569589959</v>
      </c>
      <c r="U82" s="59">
        <f>H82/H$206</f>
        <v>0.0023614144872778796</v>
      </c>
      <c r="V82" s="59">
        <f>I82/I$206</f>
        <v>0.0007162857328905385</v>
      </c>
      <c r="W82" s="59">
        <f>J82/J$206</f>
        <v>0.0005640157924421884</v>
      </c>
      <c r="X82" s="59">
        <f>K82/K$206</f>
        <v>0.0010357327809425167</v>
      </c>
      <c r="Y82" s="59">
        <f>L82/L$206</f>
        <v>0.0014394961763382816</v>
      </c>
      <c r="Z82" s="59">
        <f>M82/M$206</f>
        <v>0.00277505713352922</v>
      </c>
      <c r="AA82" s="59">
        <f>N82/N$206</f>
        <v>0.0013964042590329901</v>
      </c>
      <c r="AB82" s="59">
        <f>O82/O$206</f>
        <v>0.0009527630127369371</v>
      </c>
      <c r="AC82" s="18">
        <f>P82/P$206</f>
        <v>0.0005489119780435209</v>
      </c>
      <c r="AD82" s="301">
        <f>Q82/Q$206</f>
        <v>0.0011083175566988525</v>
      </c>
      <c r="AE82" s="146"/>
      <c r="AF82" s="22"/>
      <c r="AG82" s="10"/>
      <c r="AH82" s="261">
        <f>AE82+AF82+AG82</f>
        <v>0</v>
      </c>
      <c r="AI82" s="146"/>
      <c r="AJ82" s="22"/>
      <c r="AK82" s="11"/>
      <c r="AL82" s="262">
        <f>AI82+AJ82+AK82</f>
        <v>0</v>
      </c>
      <c r="AM82" s="146"/>
      <c r="AN82" s="22"/>
      <c r="AO82" s="10"/>
      <c r="AP82" s="114">
        <f>AO82/11*12</f>
        <v>0</v>
      </c>
      <c r="AQ82" s="263">
        <f>AM82+AN82+AO82</f>
        <v>0</v>
      </c>
      <c r="AR82" s="263">
        <f>AM82+AN82+AP82</f>
        <v>0</v>
      </c>
      <c r="AS82" s="260">
        <f>AQ82/AQ$206</f>
        <v>0</v>
      </c>
      <c r="AT82" s="14">
        <f>SUM(L82:N82)</f>
        <v>74</v>
      </c>
      <c r="AU82" s="82">
        <f>AQ82</f>
        <v>0</v>
      </c>
      <c r="AV82" s="151">
        <f>AU82/SUM(L82:N82)</f>
        <v>0</v>
      </c>
      <c r="AW82" s="139"/>
      <c r="AX82" s="136">
        <f>P82-L82</f>
        <v>-2</v>
      </c>
      <c r="AY82" s="134">
        <f>P82-M82</f>
        <v>-20</v>
      </c>
      <c r="AZ82" s="134">
        <f>P82-N82</f>
        <v>-10</v>
      </c>
      <c r="BA82" s="134">
        <f>P82-O82</f>
        <v>-5</v>
      </c>
      <c r="BB82" s="134"/>
      <c r="BC82" s="46">
        <f>AX82/L82</f>
        <v>-0.125</v>
      </c>
      <c r="BD82" s="46">
        <f>AY82/M82</f>
        <v>-0.5882352941176471</v>
      </c>
      <c r="BE82" s="137">
        <f>AZ82/N82</f>
        <v>-0.4166666666666667</v>
      </c>
      <c r="BF82" s="46">
        <f>BA82/O82</f>
        <v>-0.2631578947368421</v>
      </c>
      <c r="BG82" s="151"/>
      <c r="BH82" s="46"/>
      <c r="BI82" s="14">
        <v>27</v>
      </c>
      <c r="BJ82" s="48">
        <v>30</v>
      </c>
      <c r="BK82" s="48">
        <v>22</v>
      </c>
      <c r="BL82" s="48">
        <v>15</v>
      </c>
      <c r="BM82" s="48">
        <v>13</v>
      </c>
      <c r="BN82" s="48">
        <v>82</v>
      </c>
      <c r="BO82" s="48">
        <v>361</v>
      </c>
      <c r="BP82" s="264">
        <v>-274</v>
      </c>
      <c r="BQ82" s="48">
        <v>14.5</v>
      </c>
      <c r="BR82" s="82">
        <v>14.5</v>
      </c>
      <c r="BS82" s="143">
        <f>E82/BI82</f>
        <v>1.7037037037037037</v>
      </c>
      <c r="BT82" s="143">
        <f>F82/BJ82</f>
        <v>0.36666666666666664</v>
      </c>
      <c r="BU82" s="143">
        <f>G82/BK82</f>
        <v>0.9545454545454546</v>
      </c>
      <c r="BV82" s="143">
        <f>H82/BL82</f>
        <v>2.6666666666666665</v>
      </c>
      <c r="BW82" s="143">
        <f>I82/BM82</f>
        <v>0.8461538461538461</v>
      </c>
      <c r="BX82" s="143">
        <f>J82/BN82</f>
        <v>0.10975609756097561</v>
      </c>
      <c r="BY82" s="143">
        <f>K82/BO82</f>
        <v>0.0332409972299169</v>
      </c>
      <c r="BZ82" s="143">
        <f>L82/BP82</f>
        <v>-0.058394160583941604</v>
      </c>
      <c r="CA82" s="143">
        <f>M82/BQ82</f>
        <v>2.3448275862068964</v>
      </c>
      <c r="CB82" s="151">
        <f>N82/BR82</f>
        <v>1.6551724137931034</v>
      </c>
      <c r="CD82" s="10"/>
    </row>
    <row r="83" spans="1:82" ht="12" outlineLevel="1">
      <c r="A83" s="11"/>
      <c r="B83" s="131">
        <v>513</v>
      </c>
      <c r="C83" s="142" t="s">
        <v>219</v>
      </c>
      <c r="D83" s="58" t="s">
        <v>164</v>
      </c>
      <c r="E83" s="266">
        <v>0</v>
      </c>
      <c r="F83" s="132">
        <v>2</v>
      </c>
      <c r="G83" s="132">
        <v>4</v>
      </c>
      <c r="H83" s="132">
        <v>4</v>
      </c>
      <c r="I83" s="132">
        <v>5</v>
      </c>
      <c r="J83" s="132">
        <v>6</v>
      </c>
      <c r="K83" s="132">
        <v>4</v>
      </c>
      <c r="L83" s="132">
        <v>2</v>
      </c>
      <c r="M83" s="132">
        <v>1</v>
      </c>
      <c r="N83" s="132">
        <v>2</v>
      </c>
      <c r="O83" s="132">
        <v>3</v>
      </c>
      <c r="P83" s="132">
        <v>1</v>
      </c>
      <c r="Q83" s="265">
        <f>SUM(E83:P83)</f>
        <v>34</v>
      </c>
      <c r="R83" s="59">
        <f>E83/E$206</f>
        <v>0</v>
      </c>
      <c r="S83" s="59">
        <f>F83/F$206</f>
        <v>8.146971363395658E-05</v>
      </c>
      <c r="T83" s="59">
        <f>G83/G$206</f>
        <v>0.00021273201084933256</v>
      </c>
      <c r="U83" s="59">
        <f>H83/H$206</f>
        <v>0.00023614144872778793</v>
      </c>
      <c r="V83" s="59">
        <f>I83/I$206</f>
        <v>0.0003255844240411539</v>
      </c>
      <c r="W83" s="59">
        <f>J83/J$206</f>
        <v>0.00037601052829479227</v>
      </c>
      <c r="X83" s="59">
        <f>K83/K$206</f>
        <v>0.00034524426031417227</v>
      </c>
      <c r="Y83" s="59">
        <f>L83/L$206</f>
        <v>0.0001799370220422852</v>
      </c>
      <c r="Z83" s="59">
        <f>M83/M$206</f>
        <v>8.161932745674175E-05</v>
      </c>
      <c r="AA83" s="59">
        <f>N83/N$206</f>
        <v>0.00011636702158608251</v>
      </c>
      <c r="AB83" s="59">
        <f>O83/O$206</f>
        <v>0.00015043626516899006</v>
      </c>
      <c r="AC83" s="18">
        <f>P83/P$206</f>
        <v>3.9207998431680065E-05</v>
      </c>
      <c r="AD83" s="301">
        <f>Q83/Q$206</f>
        <v>0.00014662566897961473</v>
      </c>
      <c r="AE83" s="146"/>
      <c r="AF83" s="22"/>
      <c r="AG83" s="10"/>
      <c r="AH83" s="261">
        <f>AE83+AF83+AG83</f>
        <v>0</v>
      </c>
      <c r="AI83" s="146"/>
      <c r="AJ83" s="22"/>
      <c r="AK83" s="11"/>
      <c r="AL83" s="262">
        <f>AI83+AJ83+AK83</f>
        <v>0</v>
      </c>
      <c r="AM83" s="146"/>
      <c r="AN83" s="22"/>
      <c r="AO83" s="10"/>
      <c r="AP83" s="114">
        <f>AO83/11*12</f>
        <v>0</v>
      </c>
      <c r="AQ83" s="263">
        <f>AM83+AN83+AO83</f>
        <v>0</v>
      </c>
      <c r="AR83" s="263">
        <f>AM83+AN83+AP83</f>
        <v>0</v>
      </c>
      <c r="AS83" s="260">
        <f>AQ83/AQ$206</f>
        <v>0</v>
      </c>
      <c r="AT83" s="14">
        <f>SUM(L83:N83)</f>
        <v>5</v>
      </c>
      <c r="AU83" s="82">
        <f>AQ83</f>
        <v>0</v>
      </c>
      <c r="AV83" s="151">
        <f>AU83/SUM(L83:N83)</f>
        <v>0</v>
      </c>
      <c r="AW83" s="139"/>
      <c r="AX83" s="136">
        <f>P83-L83</f>
        <v>-1</v>
      </c>
      <c r="AY83" s="134">
        <f>P83-M83</f>
        <v>0</v>
      </c>
      <c r="AZ83" s="134">
        <f>P83-N83</f>
        <v>-1</v>
      </c>
      <c r="BA83" s="134">
        <f>P83-O83</f>
        <v>-2</v>
      </c>
      <c r="BB83" s="134"/>
      <c r="BC83" s="46">
        <f>AX83/L83</f>
        <v>-0.5</v>
      </c>
      <c r="BD83" s="46">
        <f>AY83/M83</f>
        <v>0</v>
      </c>
      <c r="BE83" s="137">
        <f>AZ83/N83</f>
        <v>-0.5</v>
      </c>
      <c r="BF83" s="46">
        <f>BA83/O83</f>
        <v>-0.6666666666666666</v>
      </c>
      <c r="BG83" s="151"/>
      <c r="BH83" s="46"/>
      <c r="BI83" s="14">
        <v>202</v>
      </c>
      <c r="BJ83" s="48">
        <v>240</v>
      </c>
      <c r="BK83" s="48">
        <v>286</v>
      </c>
      <c r="BL83" s="48">
        <v>260</v>
      </c>
      <c r="BM83" s="48">
        <v>400</v>
      </c>
      <c r="BN83" s="48">
        <v>468</v>
      </c>
      <c r="BO83" s="48">
        <v>751</v>
      </c>
      <c r="BP83" s="264">
        <v>732</v>
      </c>
      <c r="BQ83" s="48">
        <v>874.5</v>
      </c>
      <c r="BR83" s="82">
        <v>874.5</v>
      </c>
      <c r="BS83" s="143">
        <f>E83/BI83</f>
        <v>0</v>
      </c>
      <c r="BT83" s="143">
        <f>F83/BJ83</f>
        <v>0.008333333333333333</v>
      </c>
      <c r="BU83" s="143">
        <f>G83/BK83</f>
        <v>0.013986013986013986</v>
      </c>
      <c r="BV83" s="143">
        <f>H83/BL83</f>
        <v>0.015384615384615385</v>
      </c>
      <c r="BW83" s="143">
        <f>I83/BM83</f>
        <v>0.0125</v>
      </c>
      <c r="BX83" s="143">
        <f>J83/BN83</f>
        <v>0.01282051282051282</v>
      </c>
      <c r="BY83" s="143">
        <f>K83/BO83</f>
        <v>0.005326231691078562</v>
      </c>
      <c r="BZ83" s="143">
        <f>L83/BP83</f>
        <v>0.00273224043715847</v>
      </c>
      <c r="CA83" s="143">
        <f>M83/BQ83</f>
        <v>0.0011435105774728416</v>
      </c>
      <c r="CB83" s="151">
        <f>N83/BR83</f>
        <v>0.002287021154945683</v>
      </c>
      <c r="CD83" s="10"/>
    </row>
    <row r="84" spans="1:82" ht="12" outlineLevel="1">
      <c r="A84" s="11"/>
      <c r="B84" s="131">
        <v>106</v>
      </c>
      <c r="C84" s="142" t="s">
        <v>224</v>
      </c>
      <c r="D84" s="58" t="s">
        <v>34</v>
      </c>
      <c r="E84" s="258">
        <v>1693</v>
      </c>
      <c r="F84" s="132">
        <v>508</v>
      </c>
      <c r="G84" s="132">
        <v>347</v>
      </c>
      <c r="H84" s="132">
        <v>168</v>
      </c>
      <c r="I84" s="132">
        <v>259</v>
      </c>
      <c r="J84" s="132">
        <v>434</v>
      </c>
      <c r="K84" s="132">
        <v>168</v>
      </c>
      <c r="L84" s="132">
        <v>97</v>
      </c>
      <c r="M84" s="132">
        <v>46</v>
      </c>
      <c r="N84" s="132">
        <v>101</v>
      </c>
      <c r="O84" s="132">
        <v>79</v>
      </c>
      <c r="P84" s="132">
        <v>73</v>
      </c>
      <c r="Q84" s="265">
        <f>SUM(E84:P84)</f>
        <v>3973</v>
      </c>
      <c r="R84" s="59">
        <f>E84/E$206</f>
        <v>0.03965707057693659</v>
      </c>
      <c r="S84" s="59">
        <f>F84/F$206</f>
        <v>0.02069330726302497</v>
      </c>
      <c r="T84" s="59">
        <f>G84/G$206</f>
        <v>0.018454501941179598</v>
      </c>
      <c r="U84" s="59">
        <f>H84/H$206</f>
        <v>0.009917940846567094</v>
      </c>
      <c r="V84" s="59">
        <f>I84/I$206</f>
        <v>0.01686527316533177</v>
      </c>
      <c r="W84" s="59">
        <f>J84/J$206</f>
        <v>0.027198094879989972</v>
      </c>
      <c r="X84" s="59">
        <f>K84/K$206</f>
        <v>0.014500258933195235</v>
      </c>
      <c r="Y84" s="59">
        <f>L84/L$206</f>
        <v>0.008726945569050832</v>
      </c>
      <c r="Z84" s="59">
        <f>M84/M$206</f>
        <v>0.0037544890630101207</v>
      </c>
      <c r="AA84" s="59">
        <f>N84/N$206</f>
        <v>0.0058765345900971665</v>
      </c>
      <c r="AB84" s="59">
        <f>O84/O$206</f>
        <v>0.003961488316116739</v>
      </c>
      <c r="AC84" s="18">
        <f>P84/P$206</f>
        <v>0.0028621838855126445</v>
      </c>
      <c r="AD84" s="301">
        <f>Q84/Q$206</f>
        <v>0.017133640672235568</v>
      </c>
      <c r="AE84" s="146"/>
      <c r="AF84" s="22"/>
      <c r="AG84" s="10"/>
      <c r="AH84" s="261">
        <f>AE84+AF84+AG84</f>
        <v>0</v>
      </c>
      <c r="AI84" s="146"/>
      <c r="AJ84" s="22"/>
      <c r="AK84" s="11"/>
      <c r="AL84" s="262">
        <f>AI84+AJ84+AK84</f>
        <v>0</v>
      </c>
      <c r="AM84" s="146"/>
      <c r="AN84" s="22"/>
      <c r="AO84" s="10"/>
      <c r="AP84" s="114">
        <f>AO84/11*12</f>
        <v>0</v>
      </c>
      <c r="AQ84" s="263">
        <f>AM84+AN84+AO84</f>
        <v>0</v>
      </c>
      <c r="AR84" s="263">
        <f>AM84+AN84+AP84</f>
        <v>0</v>
      </c>
      <c r="AS84" s="260">
        <f>AQ84/AQ$206</f>
        <v>0</v>
      </c>
      <c r="AT84" s="14">
        <f>SUM(L84:N84)</f>
        <v>244</v>
      </c>
      <c r="AU84" s="82">
        <f>AQ84</f>
        <v>0</v>
      </c>
      <c r="AV84" s="151">
        <f>AU84/SUM(L84:N84)</f>
        <v>0</v>
      </c>
      <c r="AW84" s="139"/>
      <c r="AX84" s="136">
        <f>P84-L84</f>
        <v>-24</v>
      </c>
      <c r="AY84" s="134">
        <f>P84-M84</f>
        <v>27</v>
      </c>
      <c r="AZ84" s="134">
        <f>P84-N84</f>
        <v>-28</v>
      </c>
      <c r="BA84" s="134">
        <f>P84-O84</f>
        <v>-6</v>
      </c>
      <c r="BB84" s="134"/>
      <c r="BC84" s="46">
        <f>AX84/L84</f>
        <v>-0.24742268041237114</v>
      </c>
      <c r="BD84" s="46">
        <f>AY84/M84</f>
        <v>0.5869565217391305</v>
      </c>
      <c r="BE84" s="137">
        <f>AZ84/N84</f>
        <v>-0.27722772277227725</v>
      </c>
      <c r="BF84" s="46">
        <f>BA84/O84</f>
        <v>-0.0759493670886076</v>
      </c>
      <c r="BG84" s="151"/>
      <c r="BH84" s="46"/>
      <c r="BI84" s="14">
        <v>243</v>
      </c>
      <c r="BJ84" s="48">
        <v>562</v>
      </c>
      <c r="BK84" s="48">
        <v>510</v>
      </c>
      <c r="BL84" s="48">
        <v>421</v>
      </c>
      <c r="BM84" s="48">
        <v>622</v>
      </c>
      <c r="BN84" s="48">
        <v>796</v>
      </c>
      <c r="BO84" s="48">
        <v>814</v>
      </c>
      <c r="BP84" s="264">
        <v>3038</v>
      </c>
      <c r="BQ84" s="48">
        <v>3409.5</v>
      </c>
      <c r="BR84" s="82">
        <v>3409.5</v>
      </c>
      <c r="BS84" s="143">
        <f>E84/BI84</f>
        <v>6.967078189300412</v>
      </c>
      <c r="BT84" s="143">
        <f>F84/BJ84</f>
        <v>0.9039145907473309</v>
      </c>
      <c r="BU84" s="143">
        <f>G84/BK84</f>
        <v>0.6803921568627451</v>
      </c>
      <c r="BV84" s="143">
        <f>H84/BL84</f>
        <v>0.3990498812351544</v>
      </c>
      <c r="BW84" s="143">
        <f>I84/BM84</f>
        <v>0.41639871382636656</v>
      </c>
      <c r="BX84" s="143">
        <f>J84/BN84</f>
        <v>0.5452261306532663</v>
      </c>
      <c r="BY84" s="143">
        <f>K84/BO84</f>
        <v>0.20638820638820637</v>
      </c>
      <c r="BZ84" s="143">
        <f>L84/BP84</f>
        <v>0.03192890059249506</v>
      </c>
      <c r="CA84" s="143">
        <f>M84/BQ84</f>
        <v>0.01349171432761402</v>
      </c>
      <c r="CB84" s="151">
        <f>N84/BR84</f>
        <v>0.02962311189323948</v>
      </c>
      <c r="CD84" s="10"/>
    </row>
    <row r="85" spans="1:82" ht="12" outlineLevel="1">
      <c r="A85" s="11"/>
      <c r="B85" s="131">
        <v>202</v>
      </c>
      <c r="C85" s="138" t="s">
        <v>27</v>
      </c>
      <c r="D85" s="58" t="s">
        <v>165</v>
      </c>
      <c r="E85" s="258">
        <v>1</v>
      </c>
      <c r="F85" s="132">
        <v>5</v>
      </c>
      <c r="G85" s="132">
        <v>2</v>
      </c>
      <c r="H85" s="132">
        <v>3</v>
      </c>
      <c r="I85" s="132">
        <v>7</v>
      </c>
      <c r="J85" s="132">
        <v>0</v>
      </c>
      <c r="K85" s="132">
        <v>0</v>
      </c>
      <c r="L85" s="132">
        <v>0</v>
      </c>
      <c r="M85" s="132">
        <v>0</v>
      </c>
      <c r="N85" s="132">
        <v>1</v>
      </c>
      <c r="O85" s="132">
        <v>0</v>
      </c>
      <c r="P85" s="132">
        <v>0</v>
      </c>
      <c r="Q85" s="265">
        <f>SUM(E85:P85)</f>
        <v>19</v>
      </c>
      <c r="R85" s="59">
        <f>E85/E$206</f>
        <v>2.3424140919631773E-05</v>
      </c>
      <c r="S85" s="59">
        <f>F85/F$206</f>
        <v>0.00020367428408489145</v>
      </c>
      <c r="T85" s="59">
        <f>G85/G$206</f>
        <v>0.00010636600542466628</v>
      </c>
      <c r="U85" s="59">
        <f>H85/H$206</f>
        <v>0.00017710608654584095</v>
      </c>
      <c r="V85" s="59">
        <f>I85/I$206</f>
        <v>0.0004558181936576154</v>
      </c>
      <c r="W85" s="59">
        <f>J85/J$206</f>
        <v>0</v>
      </c>
      <c r="X85" s="59">
        <f>K85/K$206</f>
        <v>0</v>
      </c>
      <c r="Y85" s="59">
        <f>L85/L$206</f>
        <v>0</v>
      </c>
      <c r="Z85" s="59">
        <f>M85/M$206</f>
        <v>0</v>
      </c>
      <c r="AA85" s="59">
        <f>N85/N$206</f>
        <v>5.8183510793041255E-05</v>
      </c>
      <c r="AB85" s="59">
        <f>O85/O$206</f>
        <v>0</v>
      </c>
      <c r="AC85" s="18">
        <f>P85/P$206</f>
        <v>0</v>
      </c>
      <c r="AD85" s="301">
        <f>Q85/Q$206</f>
        <v>8.19378738415494E-05</v>
      </c>
      <c r="AE85" s="146"/>
      <c r="AF85" s="22"/>
      <c r="AG85" s="10"/>
      <c r="AH85" s="261">
        <f>AE85+AF85+AG85</f>
        <v>0</v>
      </c>
      <c r="AI85" s="146"/>
      <c r="AJ85" s="22"/>
      <c r="AK85" s="11"/>
      <c r="AL85" s="262">
        <f>AI85+AJ85+AK85</f>
        <v>0</v>
      </c>
      <c r="AM85" s="146"/>
      <c r="AN85" s="22"/>
      <c r="AO85" s="10"/>
      <c r="AP85" s="114">
        <f>AO85/11*12</f>
        <v>0</v>
      </c>
      <c r="AQ85" s="263">
        <f>AM85+AN85+AO85</f>
        <v>0</v>
      </c>
      <c r="AR85" s="263">
        <f>AM85+AN85+AP85</f>
        <v>0</v>
      </c>
      <c r="AS85" s="260">
        <f>AQ85/AQ$206</f>
        <v>0</v>
      </c>
      <c r="AT85" s="14">
        <f>SUM(L85:N85)</f>
        <v>1</v>
      </c>
      <c r="AU85" s="82">
        <f>AQ85</f>
        <v>0</v>
      </c>
      <c r="AV85" s="151">
        <f>AU85/SUM(L85:N85)</f>
        <v>0</v>
      </c>
      <c r="AW85" s="139"/>
      <c r="AX85" s="136">
        <f>P85-L85</f>
        <v>0</v>
      </c>
      <c r="AY85" s="134">
        <f>P85-M85</f>
        <v>0</v>
      </c>
      <c r="AZ85" s="134">
        <f>P85-N85</f>
        <v>-1</v>
      </c>
      <c r="BA85" s="134">
        <f>P85-O85</f>
        <v>0</v>
      </c>
      <c r="BB85" s="134"/>
      <c r="BC85" s="46"/>
      <c r="BD85" s="46"/>
      <c r="BE85" s="143">
        <f>AZ85/N85</f>
        <v>-1</v>
      </c>
      <c r="BF85" s="46"/>
      <c r="BG85" s="151"/>
      <c r="BH85" s="46"/>
      <c r="BI85" s="14">
        <v>84</v>
      </c>
      <c r="BJ85" s="48">
        <v>60</v>
      </c>
      <c r="BK85" s="48">
        <v>63</v>
      </c>
      <c r="BL85" s="48">
        <v>47</v>
      </c>
      <c r="BM85" s="48">
        <v>49</v>
      </c>
      <c r="BN85" s="48">
        <v>32</v>
      </c>
      <c r="BO85" s="48">
        <v>36</v>
      </c>
      <c r="BP85" s="264">
        <v>61</v>
      </c>
      <c r="BQ85" s="48">
        <v>31.5</v>
      </c>
      <c r="BR85" s="82">
        <v>31.5</v>
      </c>
      <c r="BS85" s="143">
        <f>E85/BI85</f>
        <v>0.011904761904761904</v>
      </c>
      <c r="BT85" s="143">
        <f>F85/BJ85</f>
        <v>0.08333333333333333</v>
      </c>
      <c r="BU85" s="143">
        <f>G85/BK85</f>
        <v>0.031746031746031744</v>
      </c>
      <c r="BV85" s="143">
        <f>H85/BL85</f>
        <v>0.06382978723404255</v>
      </c>
      <c r="BW85" s="143">
        <f>I85/BM85</f>
        <v>0.14285714285714285</v>
      </c>
      <c r="BX85" s="143">
        <f>J85/BN85</f>
        <v>0</v>
      </c>
      <c r="BY85" s="143">
        <f>K85/BO85</f>
        <v>0</v>
      </c>
      <c r="BZ85" s="143">
        <f>L85/BP85</f>
        <v>0</v>
      </c>
      <c r="CA85" s="143">
        <f>M85/BQ85</f>
        <v>0</v>
      </c>
      <c r="CB85" s="151">
        <f>N85/BR85</f>
        <v>0.031746031746031744</v>
      </c>
      <c r="CD85" s="10"/>
    </row>
    <row r="86" spans="1:82" ht="12" outlineLevel="1">
      <c r="A86" s="11"/>
      <c r="B86" s="131">
        <v>401</v>
      </c>
      <c r="C86" s="142" t="s">
        <v>220</v>
      </c>
      <c r="D86" s="58" t="s">
        <v>120</v>
      </c>
      <c r="E86" s="258">
        <v>0</v>
      </c>
      <c r="F86" s="132">
        <v>0</v>
      </c>
      <c r="G86" s="132">
        <v>0</v>
      </c>
      <c r="H86" s="132">
        <v>0</v>
      </c>
      <c r="I86" s="132">
        <v>1</v>
      </c>
      <c r="J86" s="132">
        <v>2</v>
      </c>
      <c r="K86" s="132">
        <v>3</v>
      </c>
      <c r="L86" s="132">
        <v>1</v>
      </c>
      <c r="M86" s="132">
        <v>1</v>
      </c>
      <c r="N86" s="132">
        <v>0</v>
      </c>
      <c r="O86" s="132">
        <v>0</v>
      </c>
      <c r="P86" s="20">
        <v>0</v>
      </c>
      <c r="Q86" s="265">
        <f>SUM(E86:P86)</f>
        <v>8</v>
      </c>
      <c r="R86" s="59">
        <f>E86/E$206</f>
        <v>0</v>
      </c>
      <c r="S86" s="59">
        <f>F86/F$206</f>
        <v>0</v>
      </c>
      <c r="T86" s="59">
        <f>G86/G$206</f>
        <v>0</v>
      </c>
      <c r="U86" s="59">
        <f>H86/H$206</f>
        <v>0</v>
      </c>
      <c r="V86" s="59">
        <f>I86/I$206</f>
        <v>6.511688480823077E-05</v>
      </c>
      <c r="W86" s="59">
        <f>J86/J$206</f>
        <v>0.00012533684276493074</v>
      </c>
      <c r="X86" s="59">
        <f>K86/K$206</f>
        <v>0.0002589331952356292</v>
      </c>
      <c r="Y86" s="59">
        <f>L86/L$206</f>
        <v>8.99685110211426E-05</v>
      </c>
      <c r="Z86" s="59">
        <f>M86/M$206</f>
        <v>8.161932745674175E-05</v>
      </c>
      <c r="AA86" s="59">
        <f>N86/N$206</f>
        <v>0</v>
      </c>
      <c r="AB86" s="59">
        <f>O86/O$206</f>
        <v>0</v>
      </c>
      <c r="AC86" s="18">
        <f>P86/P$206</f>
        <v>0</v>
      </c>
      <c r="AD86" s="301">
        <f>Q86/Q$206</f>
        <v>3.450015740696817E-05</v>
      </c>
      <c r="AE86" s="146"/>
      <c r="AF86" s="22"/>
      <c r="AG86" s="10"/>
      <c r="AH86" s="261">
        <f>AE86+AF86+AG86</f>
        <v>0</v>
      </c>
      <c r="AI86" s="146"/>
      <c r="AJ86" s="22"/>
      <c r="AK86" s="11"/>
      <c r="AL86" s="262">
        <f>AI86+AJ86+AK86</f>
        <v>0</v>
      </c>
      <c r="AM86" s="146"/>
      <c r="AN86" s="22"/>
      <c r="AO86" s="10"/>
      <c r="AP86" s="114">
        <f>AO86/11*12</f>
        <v>0</v>
      </c>
      <c r="AQ86" s="263">
        <f>AM86+AN86+AO86</f>
        <v>0</v>
      </c>
      <c r="AR86" s="263">
        <f>AM86+AN86+AP86</f>
        <v>0</v>
      </c>
      <c r="AS86" s="260">
        <f>AQ86/AQ$206</f>
        <v>0</v>
      </c>
      <c r="AT86" s="14">
        <f>SUM(L86:N86)</f>
        <v>2</v>
      </c>
      <c r="AU86" s="82">
        <f>AQ86</f>
        <v>0</v>
      </c>
      <c r="AV86" s="151">
        <f>AU86/SUM(L86:N86)</f>
        <v>0</v>
      </c>
      <c r="AW86" s="139"/>
      <c r="AX86" s="136">
        <f>P86-L86</f>
        <v>-1</v>
      </c>
      <c r="AY86" s="134">
        <f>P86-M86</f>
        <v>-1</v>
      </c>
      <c r="AZ86" s="134">
        <f>P86-N86</f>
        <v>0</v>
      </c>
      <c r="BA86" s="134">
        <f>P86-O86</f>
        <v>0</v>
      </c>
      <c r="BB86" s="134"/>
      <c r="BC86" s="46">
        <f>AX86/L86</f>
        <v>-1</v>
      </c>
      <c r="BD86" s="46">
        <f>AY86/M86</f>
        <v>-1</v>
      </c>
      <c r="BE86" s="137"/>
      <c r="BF86" s="46"/>
      <c r="BG86" s="151"/>
      <c r="BH86" s="46"/>
      <c r="BI86" s="14">
        <v>196</v>
      </c>
      <c r="BJ86" s="48">
        <v>145</v>
      </c>
      <c r="BK86" s="48">
        <v>161</v>
      </c>
      <c r="BL86" s="48">
        <v>144</v>
      </c>
      <c r="BM86" s="48">
        <v>43</v>
      </c>
      <c r="BN86" s="48">
        <v>106</v>
      </c>
      <c r="BO86" s="48">
        <v>156</v>
      </c>
      <c r="BP86" s="264">
        <v>103</v>
      </c>
      <c r="BQ86" s="48">
        <v>50</v>
      </c>
      <c r="BR86" s="82">
        <v>50</v>
      </c>
      <c r="BS86" s="143">
        <f>E86/BI86</f>
        <v>0</v>
      </c>
      <c r="BT86" s="143">
        <f>F86/BJ86</f>
        <v>0</v>
      </c>
      <c r="BU86" s="143">
        <f>G86/BK86</f>
        <v>0</v>
      </c>
      <c r="BV86" s="143">
        <f>H86/BL86</f>
        <v>0</v>
      </c>
      <c r="BW86" s="143">
        <f>I86/BM86</f>
        <v>0.023255813953488372</v>
      </c>
      <c r="BX86" s="143">
        <f>J86/BN86</f>
        <v>0.018867924528301886</v>
      </c>
      <c r="BY86" s="143">
        <f>K86/BO86</f>
        <v>0.019230769230769232</v>
      </c>
      <c r="BZ86" s="143">
        <f>L86/BP86</f>
        <v>0.009708737864077669</v>
      </c>
      <c r="CA86" s="143">
        <f>M86/BQ86</f>
        <v>0.02</v>
      </c>
      <c r="CB86" s="151">
        <f>N86/BR86</f>
        <v>0</v>
      </c>
      <c r="CD86" s="10"/>
    </row>
    <row r="87" spans="1:82" ht="12" outlineLevel="1">
      <c r="A87" s="11"/>
      <c r="B87" s="131">
        <v>420</v>
      </c>
      <c r="C87" s="142" t="s">
        <v>219</v>
      </c>
      <c r="D87" s="58" t="s">
        <v>167</v>
      </c>
      <c r="E87" s="258">
        <v>0</v>
      </c>
      <c r="F87" s="132">
        <v>0</v>
      </c>
      <c r="G87" s="132">
        <v>0</v>
      </c>
      <c r="H87" s="132">
        <v>1</v>
      </c>
      <c r="I87" s="132">
        <v>1</v>
      </c>
      <c r="J87" s="132">
        <v>1</v>
      </c>
      <c r="K87" s="132">
        <v>1</v>
      </c>
      <c r="L87" s="132">
        <v>1</v>
      </c>
      <c r="M87" s="132">
        <v>1</v>
      </c>
      <c r="N87" s="132">
        <v>9</v>
      </c>
      <c r="O87" s="132">
        <v>1</v>
      </c>
      <c r="P87" s="20">
        <v>4</v>
      </c>
      <c r="Q87" s="265">
        <f>SUM(E87:P87)</f>
        <v>20</v>
      </c>
      <c r="R87" s="59">
        <f>E87/E$206</f>
        <v>0</v>
      </c>
      <c r="S87" s="59">
        <f>F87/F$206</f>
        <v>0</v>
      </c>
      <c r="T87" s="59">
        <f>G87/G$206</f>
        <v>0</v>
      </c>
      <c r="U87" s="59">
        <f>H87/H$206</f>
        <v>5.903536218194698E-05</v>
      </c>
      <c r="V87" s="59">
        <f>I87/I$206</f>
        <v>6.511688480823077E-05</v>
      </c>
      <c r="W87" s="59">
        <f>J87/J$206</f>
        <v>6.266842138246537E-05</v>
      </c>
      <c r="X87" s="59">
        <f>K87/K$206</f>
        <v>8.631106507854307E-05</v>
      </c>
      <c r="Y87" s="59">
        <f>L87/L$206</f>
        <v>8.99685110211426E-05</v>
      </c>
      <c r="Z87" s="59">
        <f>M87/M$206</f>
        <v>8.161932745674175E-05</v>
      </c>
      <c r="AA87" s="59">
        <f>N87/N$206</f>
        <v>0.0005236515971373713</v>
      </c>
      <c r="AB87" s="59">
        <f>O87/O$206</f>
        <v>5.014542172299669E-05</v>
      </c>
      <c r="AC87" s="18">
        <f>P87/P$206</f>
        <v>0.00015683199372672026</v>
      </c>
      <c r="AD87" s="301">
        <f>Q87/Q$206</f>
        <v>8.625039351742043E-05</v>
      </c>
      <c r="AE87" s="146"/>
      <c r="AF87" s="22"/>
      <c r="AG87" s="10"/>
      <c r="AH87" s="261">
        <f>AE87+AF87+AG87</f>
        <v>0</v>
      </c>
      <c r="AI87" s="146"/>
      <c r="AJ87" s="22"/>
      <c r="AK87" s="11"/>
      <c r="AL87" s="262">
        <f>AI87+AJ87+AK87</f>
        <v>0</v>
      </c>
      <c r="AM87" s="146"/>
      <c r="AN87" s="22"/>
      <c r="AO87" s="10"/>
      <c r="AP87" s="114">
        <f>AO87/11*12</f>
        <v>0</v>
      </c>
      <c r="AQ87" s="263">
        <f>AM87+AN87+AO87</f>
        <v>0</v>
      </c>
      <c r="AR87" s="263">
        <f>AM87+AN87+AP87</f>
        <v>0</v>
      </c>
      <c r="AS87" s="260">
        <f>AQ87/AQ$206</f>
        <v>0</v>
      </c>
      <c r="AT87" s="14">
        <f>SUM(L87:N87)</f>
        <v>11</v>
      </c>
      <c r="AU87" s="82">
        <f>AQ87</f>
        <v>0</v>
      </c>
      <c r="AV87" s="151">
        <f>AU87/SUM(L87:N87)</f>
        <v>0</v>
      </c>
      <c r="AW87" s="139"/>
      <c r="AX87" s="136">
        <f>P87-L87</f>
        <v>3</v>
      </c>
      <c r="AY87" s="134">
        <f>P87-M87</f>
        <v>3</v>
      </c>
      <c r="AZ87" s="134">
        <f>P87-N87</f>
        <v>-5</v>
      </c>
      <c r="BA87" s="134">
        <f>P87-O87</f>
        <v>3</v>
      </c>
      <c r="BB87" s="134"/>
      <c r="BC87" s="46">
        <f>AX87/L87</f>
        <v>3</v>
      </c>
      <c r="BD87" s="46">
        <f>AY87/M87</f>
        <v>3</v>
      </c>
      <c r="BE87" s="137">
        <f>AZ87/N87</f>
        <v>-0.5555555555555556</v>
      </c>
      <c r="BF87" s="46">
        <f>BA87/O87</f>
        <v>3</v>
      </c>
      <c r="BG87" s="151"/>
      <c r="BH87" s="46"/>
      <c r="BI87" s="14">
        <v>94</v>
      </c>
      <c r="BJ87" s="48">
        <v>71</v>
      </c>
      <c r="BK87" s="48">
        <v>89</v>
      </c>
      <c r="BL87" s="48">
        <v>88</v>
      </c>
      <c r="BM87" s="48">
        <v>117</v>
      </c>
      <c r="BN87" s="48">
        <v>113</v>
      </c>
      <c r="BO87" s="48">
        <v>77</v>
      </c>
      <c r="BP87" s="264">
        <v>99</v>
      </c>
      <c r="BQ87" s="48">
        <v>115.5</v>
      </c>
      <c r="BR87" s="82">
        <v>115.5</v>
      </c>
      <c r="BS87" s="143">
        <f>E87/BI87</f>
        <v>0</v>
      </c>
      <c r="BT87" s="143">
        <f>F87/BJ87</f>
        <v>0</v>
      </c>
      <c r="BU87" s="143">
        <f>G87/BK87</f>
        <v>0</v>
      </c>
      <c r="BV87" s="143">
        <f>H87/BL87</f>
        <v>0.011363636363636364</v>
      </c>
      <c r="BW87" s="143">
        <f>I87/BM87</f>
        <v>0.008547008547008548</v>
      </c>
      <c r="BX87" s="143">
        <f>J87/BN87</f>
        <v>0.008849557522123894</v>
      </c>
      <c r="BY87" s="143">
        <f>K87/BO87</f>
        <v>0.012987012987012988</v>
      </c>
      <c r="BZ87" s="143">
        <f>L87/BP87</f>
        <v>0.010101010101010102</v>
      </c>
      <c r="CA87" s="143">
        <f>M87/BQ87</f>
        <v>0.008658008658008658</v>
      </c>
      <c r="CB87" s="151">
        <f>N87/BR87</f>
        <v>0.07792207792207792</v>
      </c>
      <c r="CD87" s="10"/>
    </row>
    <row r="88" spans="1:82" ht="12" outlineLevel="1">
      <c r="A88" s="11"/>
      <c r="B88" s="131" t="s">
        <v>3</v>
      </c>
      <c r="C88" s="142" t="s">
        <v>221</v>
      </c>
      <c r="D88" s="58" t="s">
        <v>151</v>
      </c>
      <c r="E88" s="236">
        <v>0</v>
      </c>
      <c r="F88" s="132">
        <v>0</v>
      </c>
      <c r="G88" s="132">
        <v>0</v>
      </c>
      <c r="H88" s="132">
        <v>1</v>
      </c>
      <c r="I88" s="132">
        <v>1</v>
      </c>
      <c r="J88" s="132">
        <v>0</v>
      </c>
      <c r="K88" s="132">
        <v>1</v>
      </c>
      <c r="L88" s="132">
        <v>0</v>
      </c>
      <c r="M88" s="132">
        <v>0</v>
      </c>
      <c r="N88" s="132">
        <v>2</v>
      </c>
      <c r="O88" s="132">
        <v>0</v>
      </c>
      <c r="P88" s="132"/>
      <c r="Q88" s="265">
        <f>SUM(E88:P88)</f>
        <v>5</v>
      </c>
      <c r="R88" s="59">
        <f>E88/E$206</f>
        <v>0</v>
      </c>
      <c r="S88" s="59">
        <f>F88/F$206</f>
        <v>0</v>
      </c>
      <c r="T88" s="59">
        <f>G88/G$206</f>
        <v>0</v>
      </c>
      <c r="U88" s="59">
        <f>H88/H$206</f>
        <v>5.903536218194698E-05</v>
      </c>
      <c r="V88" s="59">
        <f>I88/I$206</f>
        <v>6.511688480823077E-05</v>
      </c>
      <c r="W88" s="59">
        <f>J88/J$206</f>
        <v>0</v>
      </c>
      <c r="X88" s="59">
        <f>K88/K$206</f>
        <v>8.631106507854307E-05</v>
      </c>
      <c r="Y88" s="59">
        <f>L88/L$206</f>
        <v>0</v>
      </c>
      <c r="Z88" s="59">
        <f>M88/M$206</f>
        <v>0</v>
      </c>
      <c r="AA88" s="59">
        <f>N88/N$206</f>
        <v>0.00011636702158608251</v>
      </c>
      <c r="AB88" s="59">
        <f>O88/O$206</f>
        <v>0</v>
      </c>
      <c r="AC88" s="18">
        <f>P88/P$206</f>
        <v>0</v>
      </c>
      <c r="AD88" s="301">
        <f>Q88/Q$206</f>
        <v>2.1562598379355107E-05</v>
      </c>
      <c r="AE88" s="146"/>
      <c r="AF88" s="22"/>
      <c r="AG88" s="10"/>
      <c r="AH88" s="261">
        <f>AE88+AF88+AG88</f>
        <v>0</v>
      </c>
      <c r="AI88" s="146"/>
      <c r="AJ88" s="22"/>
      <c r="AK88" s="11"/>
      <c r="AL88" s="262">
        <f>AI88+AJ88+AK88</f>
        <v>0</v>
      </c>
      <c r="AM88" s="146"/>
      <c r="AN88" s="22"/>
      <c r="AO88" s="10"/>
      <c r="AP88" s="114">
        <f>AO88/11*12</f>
        <v>0</v>
      </c>
      <c r="AQ88" s="263">
        <f>AM88+AN88+AO88</f>
        <v>0</v>
      </c>
      <c r="AR88" s="263">
        <f>AM88+AN88+AP88</f>
        <v>0</v>
      </c>
      <c r="AS88" s="260">
        <f>AQ88/AQ$206</f>
        <v>0</v>
      </c>
      <c r="AT88" s="14">
        <f>SUM(L88:N88)</f>
        <v>2</v>
      </c>
      <c r="AU88" s="82">
        <f>AQ88</f>
        <v>0</v>
      </c>
      <c r="AV88" s="151">
        <f>AU88/SUM(L88:N88)</f>
        <v>0</v>
      </c>
      <c r="AW88" s="139"/>
      <c r="AX88" s="136">
        <f>P88-L88</f>
        <v>0</v>
      </c>
      <c r="AY88" s="134">
        <f>P88-M88</f>
        <v>0</v>
      </c>
      <c r="AZ88" s="134">
        <f>P88-N88</f>
        <v>-2</v>
      </c>
      <c r="BA88" s="134">
        <f>P88-O88</f>
        <v>0</v>
      </c>
      <c r="BB88" s="134"/>
      <c r="BC88" s="46"/>
      <c r="BD88" s="46"/>
      <c r="BE88" s="137">
        <f>AZ88/N88</f>
        <v>-1</v>
      </c>
      <c r="BF88" s="46"/>
      <c r="BG88" s="151"/>
      <c r="BH88" s="46"/>
      <c r="BI88" s="14">
        <v>509</v>
      </c>
      <c r="BJ88" s="48">
        <v>371</v>
      </c>
      <c r="BK88" s="48">
        <v>688</v>
      </c>
      <c r="BL88" s="48">
        <v>642</v>
      </c>
      <c r="BM88" s="48">
        <v>1000</v>
      </c>
      <c r="BN88" s="48">
        <v>889</v>
      </c>
      <c r="BO88" s="48">
        <v>836</v>
      </c>
      <c r="BP88" s="264">
        <v>1037</v>
      </c>
      <c r="BQ88" s="48">
        <v>834.5</v>
      </c>
      <c r="BR88" s="82">
        <v>834.5</v>
      </c>
      <c r="BS88" s="143">
        <f>E88/BI88</f>
        <v>0</v>
      </c>
      <c r="BT88" s="143">
        <f>F88/BJ88</f>
        <v>0</v>
      </c>
      <c r="BU88" s="143">
        <f>G88/BK88</f>
        <v>0</v>
      </c>
      <c r="BV88" s="143">
        <f>H88/BL88</f>
        <v>0.001557632398753894</v>
      </c>
      <c r="BW88" s="143">
        <f>I88/BM88</f>
        <v>0.001</v>
      </c>
      <c r="BX88" s="143">
        <f>J88/BN88</f>
        <v>0</v>
      </c>
      <c r="BY88" s="143">
        <f>K88/BO88</f>
        <v>0.0011961722488038277</v>
      </c>
      <c r="BZ88" s="143">
        <f>L88/BP88</f>
        <v>0</v>
      </c>
      <c r="CA88" s="143">
        <f>M88/BQ88</f>
        <v>0</v>
      </c>
      <c r="CB88" s="151">
        <f>N88/BR88</f>
        <v>0.002396644697423607</v>
      </c>
      <c r="CD88" s="10"/>
    </row>
    <row r="89" spans="1:82" ht="12" outlineLevel="1">
      <c r="A89" s="11"/>
      <c r="B89" s="131">
        <v>516</v>
      </c>
      <c r="C89" s="142" t="s">
        <v>219</v>
      </c>
      <c r="D89" s="58" t="s">
        <v>169</v>
      </c>
      <c r="E89" s="258">
        <v>101</v>
      </c>
      <c r="F89" s="132">
        <v>40</v>
      </c>
      <c r="G89" s="132">
        <v>32</v>
      </c>
      <c r="H89" s="132">
        <v>14</v>
      </c>
      <c r="I89" s="132">
        <v>3</v>
      </c>
      <c r="J89" s="132">
        <v>10</v>
      </c>
      <c r="K89" s="132">
        <v>4</v>
      </c>
      <c r="L89" s="132">
        <v>2</v>
      </c>
      <c r="M89" s="132">
        <v>2</v>
      </c>
      <c r="N89" s="132">
        <v>0</v>
      </c>
      <c r="O89" s="132">
        <v>0</v>
      </c>
      <c r="P89" s="20">
        <v>1</v>
      </c>
      <c r="Q89" s="265">
        <f>SUM(E89:P89)</f>
        <v>209</v>
      </c>
      <c r="R89" s="59">
        <f>E89/E$206</f>
        <v>0.002365838232882809</v>
      </c>
      <c r="S89" s="59">
        <f>F89/F$206</f>
        <v>0.0016293942726791316</v>
      </c>
      <c r="T89" s="59">
        <f>G89/G$206</f>
        <v>0.0017018560867946605</v>
      </c>
      <c r="U89" s="59">
        <f>H89/H$206</f>
        <v>0.0008264950705472578</v>
      </c>
      <c r="V89" s="59">
        <f>I89/I$206</f>
        <v>0.0001953506544246923</v>
      </c>
      <c r="W89" s="59">
        <f>J89/J$206</f>
        <v>0.0006266842138246538</v>
      </c>
      <c r="X89" s="59">
        <f>K89/K$206</f>
        <v>0.00034524426031417227</v>
      </c>
      <c r="Y89" s="59">
        <f>L89/L$206</f>
        <v>0.0001799370220422852</v>
      </c>
      <c r="Z89" s="59">
        <f>M89/M$206</f>
        <v>0.0001632386549134835</v>
      </c>
      <c r="AA89" s="59">
        <f>N89/N$206</f>
        <v>0</v>
      </c>
      <c r="AB89" s="59">
        <f>O89/O$206</f>
        <v>0</v>
      </c>
      <c r="AC89" s="18">
        <f>P89/P$206</f>
        <v>3.9207998431680065E-05</v>
      </c>
      <c r="AD89" s="301">
        <f>Q89/Q$206</f>
        <v>0.0009013166122570434</v>
      </c>
      <c r="AE89" s="146"/>
      <c r="AF89" s="22"/>
      <c r="AG89" s="10"/>
      <c r="AH89" s="261">
        <f>AE89+AF89+AG89</f>
        <v>0</v>
      </c>
      <c r="AI89" s="146"/>
      <c r="AJ89" s="22"/>
      <c r="AK89" s="11"/>
      <c r="AL89" s="262">
        <f>AI89+AJ89+AK89</f>
        <v>0</v>
      </c>
      <c r="AM89" s="146"/>
      <c r="AN89" s="22"/>
      <c r="AO89" s="10"/>
      <c r="AP89" s="114">
        <f>AO89/11*12</f>
        <v>0</v>
      </c>
      <c r="AQ89" s="263">
        <f>AM89+AN89+AO89</f>
        <v>0</v>
      </c>
      <c r="AR89" s="263">
        <f>AM89+AN89+AP89</f>
        <v>0</v>
      </c>
      <c r="AS89" s="260">
        <f>AQ89/AQ$206</f>
        <v>0</v>
      </c>
      <c r="AT89" s="14">
        <f>SUM(L89:N89)</f>
        <v>4</v>
      </c>
      <c r="AU89" s="82">
        <f>AQ89</f>
        <v>0</v>
      </c>
      <c r="AV89" s="151">
        <f>AU89/SUM(L89:N89)</f>
        <v>0</v>
      </c>
      <c r="AW89" s="139"/>
      <c r="AX89" s="136">
        <f>P89-L89</f>
        <v>-1</v>
      </c>
      <c r="AY89" s="134">
        <f>P89-M89</f>
        <v>-1</v>
      </c>
      <c r="AZ89" s="134">
        <f>P89-N89</f>
        <v>1</v>
      </c>
      <c r="BA89" s="134">
        <f>P89-O89</f>
        <v>1</v>
      </c>
      <c r="BB89" s="134"/>
      <c r="BC89" s="46">
        <f>AX89/L89</f>
        <v>-0.5</v>
      </c>
      <c r="BD89" s="46">
        <f>AY89/M89</f>
        <v>-0.5</v>
      </c>
      <c r="BE89" s="137"/>
      <c r="BF89" s="46"/>
      <c r="BG89" s="151"/>
      <c r="BH89" s="46"/>
      <c r="BI89" s="14">
        <v>102</v>
      </c>
      <c r="BJ89" s="48">
        <v>405</v>
      </c>
      <c r="BK89" s="48">
        <v>353</v>
      </c>
      <c r="BL89" s="48">
        <v>268</v>
      </c>
      <c r="BM89" s="48">
        <v>227</v>
      </c>
      <c r="BN89" s="48">
        <v>395</v>
      </c>
      <c r="BO89" s="48">
        <v>444</v>
      </c>
      <c r="BP89" s="264">
        <v>366</v>
      </c>
      <c r="BQ89" s="48">
        <v>417.5</v>
      </c>
      <c r="BR89" s="82">
        <v>417.5</v>
      </c>
      <c r="BS89" s="143">
        <f>E89/BI89</f>
        <v>0.9901960784313726</v>
      </c>
      <c r="BT89" s="143">
        <f>F89/BJ89</f>
        <v>0.09876543209876543</v>
      </c>
      <c r="BU89" s="143">
        <f>G89/BK89</f>
        <v>0.0906515580736544</v>
      </c>
      <c r="BV89" s="143">
        <f>H89/BL89</f>
        <v>0.05223880597014925</v>
      </c>
      <c r="BW89" s="143">
        <f>I89/BM89</f>
        <v>0.013215859030837005</v>
      </c>
      <c r="BX89" s="143">
        <f>J89/BN89</f>
        <v>0.02531645569620253</v>
      </c>
      <c r="BY89" s="143">
        <f>K89/BO89</f>
        <v>0.009009009009009009</v>
      </c>
      <c r="BZ89" s="143">
        <f>L89/BP89</f>
        <v>0.00546448087431694</v>
      </c>
      <c r="CA89" s="143">
        <f>M89/BQ89</f>
        <v>0.004790419161676647</v>
      </c>
      <c r="CB89" s="151">
        <f>N89/BR89</f>
        <v>0</v>
      </c>
      <c r="CD89" s="10"/>
    </row>
    <row r="90" spans="1:82" ht="12" outlineLevel="1">
      <c r="A90" s="11"/>
      <c r="B90" s="131">
        <v>337</v>
      </c>
      <c r="C90" s="138" t="s">
        <v>217</v>
      </c>
      <c r="D90" s="58" t="s">
        <v>323</v>
      </c>
      <c r="E90" s="258">
        <v>0</v>
      </c>
      <c r="F90" s="132">
        <v>1</v>
      </c>
      <c r="G90" s="132">
        <v>1</v>
      </c>
      <c r="H90" s="132">
        <v>3</v>
      </c>
      <c r="I90" s="132">
        <v>2</v>
      </c>
      <c r="J90" s="132">
        <v>3</v>
      </c>
      <c r="K90" s="132">
        <v>4</v>
      </c>
      <c r="L90" s="132">
        <v>0</v>
      </c>
      <c r="M90" s="132">
        <v>0</v>
      </c>
      <c r="N90" s="132">
        <v>3</v>
      </c>
      <c r="O90" s="132">
        <v>3</v>
      </c>
      <c r="P90" s="20">
        <v>1</v>
      </c>
      <c r="Q90" s="265">
        <f>SUM(E90:P90)</f>
        <v>21</v>
      </c>
      <c r="R90" s="59">
        <f>E90/E$206</f>
        <v>0</v>
      </c>
      <c r="S90" s="59">
        <f>F90/F$206</f>
        <v>4.073485681697829E-05</v>
      </c>
      <c r="T90" s="59">
        <f>G90/G$206</f>
        <v>5.318300271233314E-05</v>
      </c>
      <c r="U90" s="59">
        <f>H90/H$206</f>
        <v>0.00017710608654584095</v>
      </c>
      <c r="V90" s="59">
        <f>I90/I$206</f>
        <v>0.00013023376961646154</v>
      </c>
      <c r="W90" s="59">
        <f>J90/J$206</f>
        <v>0.00018800526414739614</v>
      </c>
      <c r="X90" s="59">
        <f>K90/K$206</f>
        <v>0.00034524426031417227</v>
      </c>
      <c r="Y90" s="59">
        <f>L90/L$206</f>
        <v>0</v>
      </c>
      <c r="Z90" s="59">
        <f>M90/M$206</f>
        <v>0</v>
      </c>
      <c r="AA90" s="59">
        <f>N90/N$206</f>
        <v>0.00017455053237912376</v>
      </c>
      <c r="AB90" s="59">
        <f>O90/O$206</f>
        <v>0.00015043626516899006</v>
      </c>
      <c r="AC90" s="18">
        <f>P90/P$206</f>
        <v>3.9207998431680065E-05</v>
      </c>
      <c r="AD90" s="301">
        <f>Q90/Q$206</f>
        <v>9.056291319329144E-05</v>
      </c>
      <c r="AE90" s="146"/>
      <c r="AF90" s="22"/>
      <c r="AG90" s="10"/>
      <c r="AH90" s="261">
        <f>AE90+AF90+AG90</f>
        <v>0</v>
      </c>
      <c r="AI90" s="146"/>
      <c r="AJ90" s="22"/>
      <c r="AK90" s="11"/>
      <c r="AL90" s="262">
        <f>AI90+AJ90+AK90</f>
        <v>0</v>
      </c>
      <c r="AM90" s="146"/>
      <c r="AN90" s="22"/>
      <c r="AO90" s="10"/>
      <c r="AP90" s="114">
        <f>AO90/11*12</f>
        <v>0</v>
      </c>
      <c r="AQ90" s="263">
        <f>AM90+AN90+AO90</f>
        <v>0</v>
      </c>
      <c r="AR90" s="263">
        <f>AM90+AN90+AP90</f>
        <v>0</v>
      </c>
      <c r="AS90" s="260">
        <f>AQ90/AQ$206</f>
        <v>0</v>
      </c>
      <c r="AT90" s="14">
        <f>SUM(L90:N90)</f>
        <v>3</v>
      </c>
      <c r="AU90" s="82">
        <f>AQ90</f>
        <v>0</v>
      </c>
      <c r="AV90" s="151">
        <f>AU90/SUM(L90:N90)</f>
        <v>0</v>
      </c>
      <c r="AW90" s="139"/>
      <c r="AX90" s="136">
        <f>P90-L90</f>
        <v>1</v>
      </c>
      <c r="AY90" s="134">
        <f>P90-M90</f>
        <v>1</v>
      </c>
      <c r="AZ90" s="134">
        <f>P90-N90</f>
        <v>-2</v>
      </c>
      <c r="BA90" s="134">
        <f>P90-O90</f>
        <v>-2</v>
      </c>
      <c r="BB90" s="134"/>
      <c r="BC90" s="46"/>
      <c r="BD90" s="46"/>
      <c r="BE90" s="137">
        <f>AZ90/N90</f>
        <v>-0.6666666666666666</v>
      </c>
      <c r="BF90" s="46">
        <f>BA90/O90</f>
        <v>-0.6666666666666666</v>
      </c>
      <c r="BG90" s="151"/>
      <c r="BH90" s="46"/>
      <c r="BI90" s="145">
        <v>2</v>
      </c>
      <c r="BJ90" s="132">
        <v>-1</v>
      </c>
      <c r="BK90" s="132">
        <v>0</v>
      </c>
      <c r="BL90" s="132">
        <v>-1</v>
      </c>
      <c r="BM90" s="132">
        <v>2</v>
      </c>
      <c r="BN90" s="132">
        <v>0</v>
      </c>
      <c r="BO90" s="132">
        <v>7</v>
      </c>
      <c r="BP90" s="267">
        <v>2</v>
      </c>
      <c r="BQ90" s="132">
        <v>1</v>
      </c>
      <c r="BR90" s="136">
        <v>1</v>
      </c>
      <c r="BS90" s="143">
        <f>E90/BI90</f>
        <v>0</v>
      </c>
      <c r="BT90" s="143">
        <f>F90/BJ90</f>
        <v>-1</v>
      </c>
      <c r="BU90" s="143"/>
      <c r="BV90" s="143">
        <f>H90/BL90</f>
        <v>-3</v>
      </c>
      <c r="BW90" s="143">
        <f>I90/BM90</f>
        <v>1</v>
      </c>
      <c r="BX90" s="143"/>
      <c r="BY90" s="143">
        <f>K90/BO90</f>
        <v>0.5714285714285714</v>
      </c>
      <c r="BZ90" s="143">
        <f>L90/BP90</f>
        <v>0</v>
      </c>
      <c r="CA90" s="143">
        <f>M90/BQ90</f>
        <v>0</v>
      </c>
      <c r="CB90" s="151">
        <f>N90/BR90</f>
        <v>3</v>
      </c>
      <c r="CD90" s="10"/>
    </row>
    <row r="91" spans="1:82" ht="12" outlineLevel="1">
      <c r="A91" s="11"/>
      <c r="B91" s="141">
        <v>214</v>
      </c>
      <c r="C91" s="138" t="s">
        <v>27</v>
      </c>
      <c r="D91" s="58" t="s">
        <v>171</v>
      </c>
      <c r="E91" s="258">
        <v>1</v>
      </c>
      <c r="F91" s="132">
        <v>0</v>
      </c>
      <c r="G91" s="132">
        <v>1</v>
      </c>
      <c r="H91" s="132">
        <v>1</v>
      </c>
      <c r="I91" s="132">
        <v>0</v>
      </c>
      <c r="J91" s="132">
        <v>1</v>
      </c>
      <c r="K91" s="132">
        <v>2</v>
      </c>
      <c r="L91" s="132">
        <v>0</v>
      </c>
      <c r="M91" s="132">
        <v>0</v>
      </c>
      <c r="N91" s="132">
        <v>1</v>
      </c>
      <c r="O91" s="132">
        <v>0</v>
      </c>
      <c r="P91" s="132">
        <v>1</v>
      </c>
      <c r="Q91" s="265">
        <f>SUM(E91:P91)</f>
        <v>8</v>
      </c>
      <c r="R91" s="59">
        <f>E91/E$206</f>
        <v>2.3424140919631773E-05</v>
      </c>
      <c r="S91" s="59">
        <f>F91/F$206</f>
        <v>0</v>
      </c>
      <c r="T91" s="59">
        <f>G91/G$206</f>
        <v>5.318300271233314E-05</v>
      </c>
      <c r="U91" s="59">
        <f>H91/H$206</f>
        <v>5.903536218194698E-05</v>
      </c>
      <c r="V91" s="59">
        <f>I91/I$206</f>
        <v>0</v>
      </c>
      <c r="W91" s="59">
        <f>J91/J$206</f>
        <v>6.266842138246537E-05</v>
      </c>
      <c r="X91" s="59">
        <f>K91/K$206</f>
        <v>0.00017262213015708613</v>
      </c>
      <c r="Y91" s="59">
        <f>L91/L$206</f>
        <v>0</v>
      </c>
      <c r="Z91" s="59">
        <f>M91/M$206</f>
        <v>0</v>
      </c>
      <c r="AA91" s="59">
        <f>N91/N$206</f>
        <v>5.8183510793041255E-05</v>
      </c>
      <c r="AB91" s="59">
        <f>O91/O$206</f>
        <v>0</v>
      </c>
      <c r="AC91" s="18">
        <f>P91/P$206</f>
        <v>3.9207998431680065E-05</v>
      </c>
      <c r="AD91" s="301">
        <f>Q91/Q$206</f>
        <v>3.450015740696817E-05</v>
      </c>
      <c r="AE91" s="146"/>
      <c r="AF91" s="22"/>
      <c r="AG91" s="10"/>
      <c r="AH91" s="261">
        <f>AE91+AF91+AG91</f>
        <v>0</v>
      </c>
      <c r="AI91" s="146"/>
      <c r="AJ91" s="22"/>
      <c r="AK91" s="11"/>
      <c r="AL91" s="262">
        <f>AI91+AJ91+AK91</f>
        <v>0</v>
      </c>
      <c r="AM91" s="146"/>
      <c r="AN91" s="22"/>
      <c r="AO91" s="10"/>
      <c r="AP91" s="114">
        <f>AO91/11*12</f>
        <v>0</v>
      </c>
      <c r="AQ91" s="263">
        <f>AM91+AN91+AO91</f>
        <v>0</v>
      </c>
      <c r="AR91" s="263">
        <f>AM91+AN91+AP91</f>
        <v>0</v>
      </c>
      <c r="AS91" s="260">
        <f>AQ91/AQ$206</f>
        <v>0</v>
      </c>
      <c r="AT91" s="14">
        <f>SUM(L91:N91)</f>
        <v>1</v>
      </c>
      <c r="AU91" s="82">
        <f>AQ91</f>
        <v>0</v>
      </c>
      <c r="AV91" s="151">
        <f>AU91/SUM(L91:N91)</f>
        <v>0</v>
      </c>
      <c r="AW91" s="139"/>
      <c r="AX91" s="136">
        <f>P91-L91</f>
        <v>1</v>
      </c>
      <c r="AY91" s="134">
        <f>P91-M91</f>
        <v>1</v>
      </c>
      <c r="AZ91" s="134">
        <f>P91-N91</f>
        <v>0</v>
      </c>
      <c r="BA91" s="134">
        <f>P91-O91</f>
        <v>1</v>
      </c>
      <c r="BB91" s="134"/>
      <c r="BC91" s="46"/>
      <c r="BD91" s="46"/>
      <c r="BE91" s="137">
        <f>AZ91/N91</f>
        <v>0</v>
      </c>
      <c r="BF91" s="46"/>
      <c r="BG91" s="151"/>
      <c r="BH91" s="46"/>
      <c r="BI91" s="14">
        <v>308</v>
      </c>
      <c r="BJ91" s="48">
        <v>532</v>
      </c>
      <c r="BK91" s="48">
        <v>486</v>
      </c>
      <c r="BL91" s="48">
        <v>314</v>
      </c>
      <c r="BM91" s="48">
        <v>261</v>
      </c>
      <c r="BN91" s="48">
        <v>279</v>
      </c>
      <c r="BO91" s="48">
        <v>353</v>
      </c>
      <c r="BP91" s="264">
        <v>340</v>
      </c>
      <c r="BQ91" s="48">
        <v>362.5</v>
      </c>
      <c r="BR91" s="82">
        <v>362.5</v>
      </c>
      <c r="BS91" s="143">
        <f>E91/BI91</f>
        <v>0.003246753246753247</v>
      </c>
      <c r="BT91" s="143">
        <f>F91/BJ91</f>
        <v>0</v>
      </c>
      <c r="BU91" s="143">
        <f>G91/BK91</f>
        <v>0.00205761316872428</v>
      </c>
      <c r="BV91" s="143">
        <f>H91/BL91</f>
        <v>0.0031847133757961785</v>
      </c>
      <c r="BW91" s="143">
        <f>I91/BM91</f>
        <v>0</v>
      </c>
      <c r="BX91" s="143">
        <f>J91/BN91</f>
        <v>0.0035842293906810036</v>
      </c>
      <c r="BY91" s="143">
        <f>K91/BO91</f>
        <v>0.0056657223796034</v>
      </c>
      <c r="BZ91" s="143">
        <f>L91/BP91</f>
        <v>0</v>
      </c>
      <c r="CA91" s="143">
        <f>M91/BQ91</f>
        <v>0</v>
      </c>
      <c r="CB91" s="151">
        <f>N91/BR91</f>
        <v>0.002758620689655172</v>
      </c>
      <c r="CD91" s="10"/>
    </row>
    <row r="92" spans="1:82" ht="12" outlineLevel="1">
      <c r="A92" s="11"/>
      <c r="B92" s="131">
        <v>413</v>
      </c>
      <c r="C92" s="142" t="s">
        <v>219</v>
      </c>
      <c r="D92" s="58" t="s">
        <v>123</v>
      </c>
      <c r="E92" s="258">
        <v>3</v>
      </c>
      <c r="F92" s="132">
        <v>5</v>
      </c>
      <c r="G92" s="132">
        <v>2</v>
      </c>
      <c r="H92" s="132">
        <v>1</v>
      </c>
      <c r="I92" s="132">
        <v>5</v>
      </c>
      <c r="J92" s="132">
        <v>0</v>
      </c>
      <c r="K92" s="132">
        <v>0</v>
      </c>
      <c r="L92" s="132">
        <v>0</v>
      </c>
      <c r="M92" s="132">
        <v>0</v>
      </c>
      <c r="N92" s="132">
        <v>7</v>
      </c>
      <c r="O92" s="132">
        <v>1</v>
      </c>
      <c r="P92" s="132">
        <v>1</v>
      </c>
      <c r="Q92" s="265">
        <f>SUM(E92:P92)</f>
        <v>25</v>
      </c>
      <c r="R92" s="59">
        <f>E92/E$206</f>
        <v>7.027242275889532E-05</v>
      </c>
      <c r="S92" s="59">
        <f>F92/F$206</f>
        <v>0.00020367428408489145</v>
      </c>
      <c r="T92" s="59">
        <f>G92/G$206</f>
        <v>0.00010636600542466628</v>
      </c>
      <c r="U92" s="59">
        <f>H92/H$206</f>
        <v>5.903536218194698E-05</v>
      </c>
      <c r="V92" s="59">
        <f>I92/I$206</f>
        <v>0.0003255844240411539</v>
      </c>
      <c r="W92" s="59">
        <f>J92/J$206</f>
        <v>0</v>
      </c>
      <c r="X92" s="59">
        <f>K92/K$206</f>
        <v>0</v>
      </c>
      <c r="Y92" s="59">
        <f>L92/L$206</f>
        <v>0</v>
      </c>
      <c r="Z92" s="59">
        <f>M92/M$206</f>
        <v>0</v>
      </c>
      <c r="AA92" s="59">
        <f>N92/N$206</f>
        <v>0.00040728457555128876</v>
      </c>
      <c r="AB92" s="59">
        <f>O92/O$206</f>
        <v>5.014542172299669E-05</v>
      </c>
      <c r="AC92" s="18">
        <f>P92/P$206</f>
        <v>3.9207998431680065E-05</v>
      </c>
      <c r="AD92" s="301">
        <f>Q92/Q$206</f>
        <v>0.00010781299189677553</v>
      </c>
      <c r="AE92" s="146"/>
      <c r="AF92" s="22"/>
      <c r="AG92" s="10"/>
      <c r="AH92" s="261">
        <f>AE92+AF92+AG92</f>
        <v>0</v>
      </c>
      <c r="AI92" s="146"/>
      <c r="AJ92" s="22"/>
      <c r="AK92" s="11"/>
      <c r="AL92" s="262">
        <f>AI92+AJ92+AK92</f>
        <v>0</v>
      </c>
      <c r="AM92" s="146"/>
      <c r="AN92" s="22"/>
      <c r="AO92" s="10"/>
      <c r="AP92" s="114">
        <f>AO92/11*12</f>
        <v>0</v>
      </c>
      <c r="AQ92" s="263">
        <f>AM92+AN92+AO92</f>
        <v>0</v>
      </c>
      <c r="AR92" s="263">
        <f>AM92+AN92+AP92</f>
        <v>0</v>
      </c>
      <c r="AS92" s="260">
        <f>AQ92/AQ$206</f>
        <v>0</v>
      </c>
      <c r="AT92" s="14">
        <f>SUM(L92:N92)</f>
        <v>7</v>
      </c>
      <c r="AU92" s="82">
        <f>AQ92</f>
        <v>0</v>
      </c>
      <c r="AV92" s="151">
        <f>AU92/SUM(L92:N92)</f>
        <v>0</v>
      </c>
      <c r="AW92" s="139"/>
      <c r="AX92" s="136">
        <f>P92-L92</f>
        <v>1</v>
      </c>
      <c r="AY92" s="134">
        <f>P92-M92</f>
        <v>1</v>
      </c>
      <c r="AZ92" s="134">
        <f>P92-N92</f>
        <v>-6</v>
      </c>
      <c r="BA92" s="134">
        <f>P92-O92</f>
        <v>0</v>
      </c>
      <c r="BB92" s="134"/>
      <c r="BC92" s="46"/>
      <c r="BD92" s="46"/>
      <c r="BE92" s="137">
        <f>AZ92/N92</f>
        <v>-0.8571428571428571</v>
      </c>
      <c r="BF92" s="46">
        <f>BA92/O92</f>
        <v>0</v>
      </c>
      <c r="BG92" s="151"/>
      <c r="BH92" s="46"/>
      <c r="BI92" s="14">
        <v>1</v>
      </c>
      <c r="BJ92" s="48">
        <v>16</v>
      </c>
      <c r="BK92" s="48">
        <v>11</v>
      </c>
      <c r="BL92" s="48">
        <v>8</v>
      </c>
      <c r="BM92" s="48">
        <v>3</v>
      </c>
      <c r="BN92" s="48">
        <v>12</v>
      </c>
      <c r="BO92" s="48">
        <v>10</v>
      </c>
      <c r="BP92" s="264">
        <v>35</v>
      </c>
      <c r="BQ92" s="48">
        <v>16.5</v>
      </c>
      <c r="BR92" s="82">
        <v>16.5</v>
      </c>
      <c r="BS92" s="143">
        <f>E92/BI92</f>
        <v>3</v>
      </c>
      <c r="BT92" s="143">
        <f>F92/BJ92</f>
        <v>0.3125</v>
      </c>
      <c r="BU92" s="143">
        <f>G92/BK92</f>
        <v>0.18181818181818182</v>
      </c>
      <c r="BV92" s="143">
        <f>H92/BL92</f>
        <v>0.125</v>
      </c>
      <c r="BW92" s="143">
        <f>I92/BM92</f>
        <v>1.6666666666666667</v>
      </c>
      <c r="BX92" s="143">
        <f>J92/BN92</f>
        <v>0</v>
      </c>
      <c r="BY92" s="143">
        <f>K92/BO92</f>
        <v>0</v>
      </c>
      <c r="BZ92" s="143">
        <f>L92/BP92</f>
        <v>0</v>
      </c>
      <c r="CA92" s="143">
        <f>M92/BQ92</f>
        <v>0</v>
      </c>
      <c r="CB92" s="151">
        <f>N92/BR92</f>
        <v>0.42424242424242425</v>
      </c>
      <c r="CD92" s="10"/>
    </row>
    <row r="93" spans="1:82" ht="12" outlineLevel="1">
      <c r="A93" s="11"/>
      <c r="B93" s="131">
        <v>521</v>
      </c>
      <c r="C93" s="142" t="s">
        <v>219</v>
      </c>
      <c r="D93" s="58" t="s">
        <v>145</v>
      </c>
      <c r="E93" s="266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1</v>
      </c>
      <c r="O93" s="132">
        <v>0</v>
      </c>
      <c r="P93" s="132">
        <v>0</v>
      </c>
      <c r="Q93" s="265">
        <f>SUM(E93:P93)</f>
        <v>1</v>
      </c>
      <c r="R93" s="59">
        <f>E93/E$206</f>
        <v>0</v>
      </c>
      <c r="S93" s="59">
        <f>F93/F$206</f>
        <v>0</v>
      </c>
      <c r="T93" s="59">
        <f>G93/G$206</f>
        <v>0</v>
      </c>
      <c r="U93" s="59">
        <f>H93/H$206</f>
        <v>0</v>
      </c>
      <c r="V93" s="59">
        <f>I93/I$206</f>
        <v>0</v>
      </c>
      <c r="W93" s="59">
        <f>J93/J$206</f>
        <v>0</v>
      </c>
      <c r="X93" s="59">
        <f>K93/K$206</f>
        <v>0</v>
      </c>
      <c r="Y93" s="59">
        <f>L93/L$206</f>
        <v>0</v>
      </c>
      <c r="Z93" s="59">
        <f>M93/M$206</f>
        <v>0</v>
      </c>
      <c r="AA93" s="59">
        <f>N93/N$206</f>
        <v>5.8183510793041255E-05</v>
      </c>
      <c r="AB93" s="59">
        <f>O93/O$206</f>
        <v>0</v>
      </c>
      <c r="AC93" s="18">
        <f>P93/P$206</f>
        <v>0</v>
      </c>
      <c r="AD93" s="301">
        <f>Q93/Q$206</f>
        <v>4.312519675871021E-06</v>
      </c>
      <c r="AE93" s="146"/>
      <c r="AF93" s="22"/>
      <c r="AG93" s="10"/>
      <c r="AH93" s="261">
        <f>AE93+AF93+AG93</f>
        <v>0</v>
      </c>
      <c r="AI93" s="146"/>
      <c r="AJ93" s="22"/>
      <c r="AK93" s="11"/>
      <c r="AL93" s="262">
        <f>AI93+AJ93+AK93</f>
        <v>0</v>
      </c>
      <c r="AM93" s="146"/>
      <c r="AN93" s="22"/>
      <c r="AO93" s="10"/>
      <c r="AP93" s="114">
        <f>AO93/11*12</f>
        <v>0</v>
      </c>
      <c r="AQ93" s="263">
        <f>AM93+AN93+AO93</f>
        <v>0</v>
      </c>
      <c r="AR93" s="263">
        <f>AM93+AN93+AP93</f>
        <v>0</v>
      </c>
      <c r="AS93" s="260">
        <f>AQ93/AQ$206</f>
        <v>0</v>
      </c>
      <c r="AT93" s="14">
        <f>SUM(L93:N93)</f>
        <v>1</v>
      </c>
      <c r="AU93" s="82">
        <f>AQ93</f>
        <v>0</v>
      </c>
      <c r="AV93" s="151">
        <f>AU93/SUM(L93:N93)</f>
        <v>0</v>
      </c>
      <c r="AW93" s="139"/>
      <c r="AX93" s="136">
        <f>P93-L93</f>
        <v>0</v>
      </c>
      <c r="AY93" s="134">
        <f>P93-M93</f>
        <v>0</v>
      </c>
      <c r="AZ93" s="134">
        <f>P93-N93</f>
        <v>-1</v>
      </c>
      <c r="BA93" s="134">
        <f>P93-O93</f>
        <v>0</v>
      </c>
      <c r="BB93" s="134"/>
      <c r="BC93" s="46"/>
      <c r="BD93" s="46"/>
      <c r="BE93" s="137">
        <f>AZ93/N93</f>
        <v>-1</v>
      </c>
      <c r="BF93" s="46"/>
      <c r="BG93" s="151"/>
      <c r="BH93" s="46"/>
      <c r="BI93" s="14">
        <v>2</v>
      </c>
      <c r="BJ93" s="48">
        <v>2</v>
      </c>
      <c r="BK93" s="48">
        <v>2</v>
      </c>
      <c r="BL93" s="48">
        <v>2</v>
      </c>
      <c r="BM93" s="48">
        <v>3</v>
      </c>
      <c r="BN93" s="48">
        <v>-2</v>
      </c>
      <c r="BO93" s="48">
        <v>1</v>
      </c>
      <c r="BP93" s="264">
        <v>-2</v>
      </c>
      <c r="BQ93" s="48">
        <v>2</v>
      </c>
      <c r="BR93" s="82">
        <v>2</v>
      </c>
      <c r="BS93" s="143">
        <f>E93/BI93</f>
        <v>0</v>
      </c>
      <c r="BT93" s="143">
        <f>F93/BJ93</f>
        <v>0</v>
      </c>
      <c r="BU93" s="143">
        <f>G93/BK93</f>
        <v>0</v>
      </c>
      <c r="BV93" s="143">
        <f>H93/BL93</f>
        <v>0</v>
      </c>
      <c r="BW93" s="143">
        <f>I93/BM93</f>
        <v>0</v>
      </c>
      <c r="BX93" s="143">
        <f>J93/BN93</f>
        <v>0</v>
      </c>
      <c r="BY93" s="143">
        <f>K93/BO93</f>
        <v>0</v>
      </c>
      <c r="BZ93" s="143">
        <f>L93/BP93</f>
        <v>0</v>
      </c>
      <c r="CA93" s="143">
        <f>M93/BQ93</f>
        <v>0</v>
      </c>
      <c r="CB93" s="151">
        <f>N93/BR93</f>
        <v>0.5</v>
      </c>
      <c r="CD93" s="10"/>
    </row>
    <row r="94" spans="1:82" ht="12" outlineLevel="1">
      <c r="A94" s="11"/>
      <c r="B94" s="131">
        <v>419</v>
      </c>
      <c r="C94" s="142" t="s">
        <v>219</v>
      </c>
      <c r="D94" s="58" t="s">
        <v>127</v>
      </c>
      <c r="E94" s="258">
        <v>1</v>
      </c>
      <c r="F94" s="132">
        <v>3</v>
      </c>
      <c r="G94" s="132">
        <v>2</v>
      </c>
      <c r="H94" s="132">
        <v>0</v>
      </c>
      <c r="I94" s="132">
        <v>3</v>
      </c>
      <c r="J94" s="132">
        <v>5</v>
      </c>
      <c r="K94" s="132">
        <v>3</v>
      </c>
      <c r="L94" s="132">
        <v>5</v>
      </c>
      <c r="M94" s="132">
        <v>1</v>
      </c>
      <c r="N94" s="132">
        <v>1</v>
      </c>
      <c r="O94" s="132">
        <v>9</v>
      </c>
      <c r="P94" s="132">
        <v>6</v>
      </c>
      <c r="Q94" s="265">
        <f>SUM(E94:P94)</f>
        <v>39</v>
      </c>
      <c r="R94" s="59">
        <f>E94/E$206</f>
        <v>2.3424140919631773E-05</v>
      </c>
      <c r="S94" s="59">
        <f>F94/F$206</f>
        <v>0.00012220457045093486</v>
      </c>
      <c r="T94" s="59">
        <f>G94/G$206</f>
        <v>0.00010636600542466628</v>
      </c>
      <c r="U94" s="59">
        <f>H94/H$206</f>
        <v>0</v>
      </c>
      <c r="V94" s="59">
        <f>I94/I$206</f>
        <v>0.0001953506544246923</v>
      </c>
      <c r="W94" s="59">
        <f>J94/J$206</f>
        <v>0.0003133421069123269</v>
      </c>
      <c r="X94" s="59">
        <f>K94/K$206</f>
        <v>0.0002589331952356292</v>
      </c>
      <c r="Y94" s="59">
        <f>L94/L$206</f>
        <v>0.000449842555105713</v>
      </c>
      <c r="Z94" s="59">
        <f>M94/M$206</f>
        <v>8.161932745674175E-05</v>
      </c>
      <c r="AA94" s="59">
        <f>N94/N$206</f>
        <v>5.8183510793041255E-05</v>
      </c>
      <c r="AB94" s="59">
        <f>O94/O$206</f>
        <v>0.00045130879550697023</v>
      </c>
      <c r="AC94" s="18">
        <f>P94/P$206</f>
        <v>0.00023524799059008037</v>
      </c>
      <c r="AD94" s="301">
        <f>Q94/Q$206</f>
        <v>0.0001681882673589698</v>
      </c>
      <c r="AE94" s="146"/>
      <c r="AF94" s="22"/>
      <c r="AG94" s="10"/>
      <c r="AH94" s="261">
        <f>AE94+AF94+AG94</f>
        <v>0</v>
      </c>
      <c r="AI94" s="146"/>
      <c r="AJ94" s="22"/>
      <c r="AK94" s="11"/>
      <c r="AL94" s="262">
        <f>AI94+AJ94+AK94</f>
        <v>0</v>
      </c>
      <c r="AM94" s="146"/>
      <c r="AN94" s="22"/>
      <c r="AO94" s="10"/>
      <c r="AP94" s="114">
        <f>AO94/11*12</f>
        <v>0</v>
      </c>
      <c r="AQ94" s="263">
        <f>AM94+AN94+AO94</f>
        <v>0</v>
      </c>
      <c r="AR94" s="263">
        <f>AM94+AN94+AP94</f>
        <v>0</v>
      </c>
      <c r="AS94" s="260">
        <f>AQ94/AQ$206</f>
        <v>0</v>
      </c>
      <c r="AT94" s="14">
        <f>SUM(L94:N94)</f>
        <v>7</v>
      </c>
      <c r="AU94" s="82">
        <f>AQ94</f>
        <v>0</v>
      </c>
      <c r="AV94" s="151">
        <f>AU94/SUM(L94:N94)</f>
        <v>0</v>
      </c>
      <c r="AW94" s="139"/>
      <c r="AX94" s="136">
        <f>P94-L94</f>
        <v>1</v>
      </c>
      <c r="AY94" s="134">
        <f>P94-M94</f>
        <v>5</v>
      </c>
      <c r="AZ94" s="134">
        <f>P94-N94</f>
        <v>5</v>
      </c>
      <c r="BA94" s="134">
        <f>P94-O94</f>
        <v>-3</v>
      </c>
      <c r="BB94" s="134"/>
      <c r="BC94" s="46">
        <f>AX94/L94</f>
        <v>0.2</v>
      </c>
      <c r="BD94" s="46">
        <f>AY94/M94</f>
        <v>5</v>
      </c>
      <c r="BE94" s="137">
        <f>AZ94/N94</f>
        <v>5</v>
      </c>
      <c r="BF94" s="46">
        <f>BA94/O94</f>
        <v>-0.3333333333333333</v>
      </c>
      <c r="BG94" s="151"/>
      <c r="BH94" s="46"/>
      <c r="BI94" s="14">
        <v>16</v>
      </c>
      <c r="BJ94" s="48">
        <v>35</v>
      </c>
      <c r="BK94" s="48">
        <v>20</v>
      </c>
      <c r="BL94" s="48">
        <v>27</v>
      </c>
      <c r="BM94" s="48">
        <v>23</v>
      </c>
      <c r="BN94" s="48">
        <v>28</v>
      </c>
      <c r="BO94" s="48">
        <v>1</v>
      </c>
      <c r="BP94" s="264">
        <v>13</v>
      </c>
      <c r="BQ94" s="48">
        <v>26</v>
      </c>
      <c r="BR94" s="82">
        <v>26</v>
      </c>
      <c r="BS94" s="143">
        <f>E94/BI94</f>
        <v>0.0625</v>
      </c>
      <c r="BT94" s="143">
        <f>F94/BJ94</f>
        <v>0.08571428571428572</v>
      </c>
      <c r="BU94" s="143">
        <f>G94/BK94</f>
        <v>0.1</v>
      </c>
      <c r="BV94" s="143">
        <f>H94/BL94</f>
        <v>0</v>
      </c>
      <c r="BW94" s="143">
        <f>I94/BM94</f>
        <v>0.13043478260869565</v>
      </c>
      <c r="BX94" s="143">
        <f>J94/BN94</f>
        <v>0.17857142857142858</v>
      </c>
      <c r="BY94" s="143">
        <f>K94/BO94</f>
        <v>3</v>
      </c>
      <c r="BZ94" s="143">
        <f>L94/BP94</f>
        <v>0.38461538461538464</v>
      </c>
      <c r="CA94" s="143">
        <f>M94/BQ94</f>
        <v>0.038461538461538464</v>
      </c>
      <c r="CB94" s="151">
        <f>N94/BR94</f>
        <v>0.038461538461538464</v>
      </c>
      <c r="CD94" s="10"/>
    </row>
    <row r="95" spans="1:82" ht="12" outlineLevel="1">
      <c r="A95" s="11"/>
      <c r="B95" s="131" t="s">
        <v>4</v>
      </c>
      <c r="C95" s="142" t="s">
        <v>224</v>
      </c>
      <c r="D95" s="58" t="s">
        <v>152</v>
      </c>
      <c r="E95" s="266">
        <v>4</v>
      </c>
      <c r="F95" s="132">
        <v>40</v>
      </c>
      <c r="G95" s="132">
        <v>40</v>
      </c>
      <c r="H95" s="132">
        <v>30</v>
      </c>
      <c r="I95" s="132">
        <v>87</v>
      </c>
      <c r="J95" s="132">
        <v>90</v>
      </c>
      <c r="K95" s="132">
        <v>27</v>
      </c>
      <c r="L95" s="132">
        <v>23</v>
      </c>
      <c r="M95" s="132">
        <v>16</v>
      </c>
      <c r="N95" s="132">
        <v>143</v>
      </c>
      <c r="O95" s="132">
        <v>36</v>
      </c>
      <c r="P95" s="132">
        <v>7</v>
      </c>
      <c r="Q95" s="265">
        <f>SUM(E95:P95)</f>
        <v>543</v>
      </c>
      <c r="R95" s="59">
        <f>E95/E$206</f>
        <v>9.369656367852709E-05</v>
      </c>
      <c r="S95" s="59">
        <f>F95/F$206</f>
        <v>0.0016293942726791316</v>
      </c>
      <c r="T95" s="59">
        <f>G95/G$206</f>
        <v>0.0021273201084933257</v>
      </c>
      <c r="U95" s="59">
        <f>H95/H$206</f>
        <v>0.0017710608654584097</v>
      </c>
      <c r="V95" s="59">
        <f>I95/I$206</f>
        <v>0.005665168978316077</v>
      </c>
      <c r="W95" s="59">
        <f>J95/J$206</f>
        <v>0.0056401579244218835</v>
      </c>
      <c r="X95" s="59">
        <f>K95/K$206</f>
        <v>0.002330398757120663</v>
      </c>
      <c r="Y95" s="59">
        <f>L95/L$206</f>
        <v>0.0020692757534862796</v>
      </c>
      <c r="Z95" s="59">
        <f>M95/M$206</f>
        <v>0.001305909239307868</v>
      </c>
      <c r="AA95" s="59">
        <f>N95/N$206</f>
        <v>0.0083202420434049</v>
      </c>
      <c r="AB95" s="59">
        <f>O95/O$206</f>
        <v>0.001805235182027881</v>
      </c>
      <c r="AC95" s="18">
        <f>P95/P$206</f>
        <v>0.00027445598902176043</v>
      </c>
      <c r="AD95" s="301">
        <f>Q95/Q$206</f>
        <v>0.0023416981839979646</v>
      </c>
      <c r="AE95" s="146"/>
      <c r="AF95" s="22"/>
      <c r="AG95" s="10"/>
      <c r="AH95" s="261">
        <f>AE95+AF95+AG95</f>
        <v>0</v>
      </c>
      <c r="AI95" s="146"/>
      <c r="AJ95" s="22"/>
      <c r="AK95" s="11"/>
      <c r="AL95" s="262">
        <f>AI95+AJ95+AK95</f>
        <v>0</v>
      </c>
      <c r="AM95" s="146"/>
      <c r="AN95" s="22"/>
      <c r="AO95" s="10"/>
      <c r="AP95" s="114">
        <f>AO95/11*12</f>
        <v>0</v>
      </c>
      <c r="AQ95" s="263">
        <f>AM95+AN95+AO95</f>
        <v>0</v>
      </c>
      <c r="AR95" s="263">
        <f>AM95+AN95+AP95</f>
        <v>0</v>
      </c>
      <c r="AS95" s="260">
        <f>AQ95/AQ$206</f>
        <v>0</v>
      </c>
      <c r="AT95" s="14">
        <f>SUM(L95:N95)</f>
        <v>182</v>
      </c>
      <c r="AU95" s="82">
        <f>AQ95</f>
        <v>0</v>
      </c>
      <c r="AV95" s="151">
        <f>AU95/SUM(L95:N95)</f>
        <v>0</v>
      </c>
      <c r="AW95" s="139"/>
      <c r="AX95" s="136">
        <f>P95-L95</f>
        <v>-16</v>
      </c>
      <c r="AY95" s="134">
        <f>P95-M95</f>
        <v>-9</v>
      </c>
      <c r="AZ95" s="134">
        <f>P95-N95</f>
        <v>-136</v>
      </c>
      <c r="BA95" s="134">
        <f>P95-O95</f>
        <v>-29</v>
      </c>
      <c r="BB95" s="134"/>
      <c r="BC95" s="46">
        <f>AX95/L95</f>
        <v>-0.6956521739130435</v>
      </c>
      <c r="BD95" s="46">
        <f>AY95/M95</f>
        <v>-0.5625</v>
      </c>
      <c r="BE95" s="143">
        <f>AZ95/N95</f>
        <v>-0.951048951048951</v>
      </c>
      <c r="BF95" s="46">
        <f>BA95/O95</f>
        <v>-0.8055555555555556</v>
      </c>
      <c r="BG95" s="151"/>
      <c r="BH95" s="46"/>
      <c r="BI95" s="145">
        <v>240</v>
      </c>
      <c r="BJ95" s="132">
        <v>232</v>
      </c>
      <c r="BK95" s="132">
        <v>64</v>
      </c>
      <c r="BL95" s="132">
        <v>232</v>
      </c>
      <c r="BM95" s="132">
        <v>187</v>
      </c>
      <c r="BN95" s="132">
        <v>383</v>
      </c>
      <c r="BO95" s="132">
        <v>283</v>
      </c>
      <c r="BP95" s="267">
        <v>689</v>
      </c>
      <c r="BQ95" s="132">
        <v>456</v>
      </c>
      <c r="BR95" s="136">
        <v>456</v>
      </c>
      <c r="BS95" s="143">
        <f>E95/BI95</f>
        <v>0.016666666666666666</v>
      </c>
      <c r="BT95" s="143">
        <f>F95/BJ95</f>
        <v>0.1724137931034483</v>
      </c>
      <c r="BU95" s="143">
        <f>G95/BK95</f>
        <v>0.625</v>
      </c>
      <c r="BV95" s="143">
        <f>H95/BL95</f>
        <v>0.12931034482758622</v>
      </c>
      <c r="BW95" s="143">
        <f>I95/BM95</f>
        <v>0.46524064171123</v>
      </c>
      <c r="BX95" s="143">
        <f>J95/BN95</f>
        <v>0.2349869451697128</v>
      </c>
      <c r="BY95" s="143">
        <f>K95/BO95</f>
        <v>0.09540636042402827</v>
      </c>
      <c r="BZ95" s="143">
        <f>L95/BP95</f>
        <v>0.033381712626995644</v>
      </c>
      <c r="CA95" s="143">
        <f>M95/BQ95</f>
        <v>0.03508771929824561</v>
      </c>
      <c r="CB95" s="151">
        <f>N95/BR95</f>
        <v>0.31359649122807015</v>
      </c>
      <c r="CD95" s="10"/>
    </row>
    <row r="96" spans="1:82" ht="12" outlineLevel="1">
      <c r="A96" s="11"/>
      <c r="B96" s="131">
        <v>415</v>
      </c>
      <c r="C96" s="142" t="s">
        <v>219</v>
      </c>
      <c r="D96" s="58" t="s">
        <v>176</v>
      </c>
      <c r="E96" s="258">
        <v>1</v>
      </c>
      <c r="F96" s="132">
        <v>0</v>
      </c>
      <c r="G96" s="132">
        <v>0</v>
      </c>
      <c r="H96" s="132">
        <v>0</v>
      </c>
      <c r="I96" s="132">
        <v>0</v>
      </c>
      <c r="J96" s="132">
        <v>2</v>
      </c>
      <c r="K96" s="132">
        <v>0</v>
      </c>
      <c r="L96" s="132">
        <v>1</v>
      </c>
      <c r="M96" s="132">
        <v>4</v>
      </c>
      <c r="N96" s="132">
        <v>1</v>
      </c>
      <c r="O96" s="132">
        <v>1</v>
      </c>
      <c r="P96" s="132">
        <v>0</v>
      </c>
      <c r="Q96" s="265">
        <f>SUM(E96:P96)</f>
        <v>10</v>
      </c>
      <c r="R96" s="59">
        <f>E96/E$206</f>
        <v>2.3424140919631773E-05</v>
      </c>
      <c r="S96" s="59">
        <f>F96/F$206</f>
        <v>0</v>
      </c>
      <c r="T96" s="59">
        <f>G96/G$206</f>
        <v>0</v>
      </c>
      <c r="U96" s="59">
        <f>H96/H$206</f>
        <v>0</v>
      </c>
      <c r="V96" s="59">
        <f>I96/I$206</f>
        <v>0</v>
      </c>
      <c r="W96" s="59">
        <f>J96/J$206</f>
        <v>0.00012533684276493074</v>
      </c>
      <c r="X96" s="59">
        <f>K96/K$206</f>
        <v>0</v>
      </c>
      <c r="Y96" s="59">
        <f>L96/L$206</f>
        <v>8.99685110211426E-05</v>
      </c>
      <c r="Z96" s="59">
        <f>M96/M$206</f>
        <v>0.000326477309826967</v>
      </c>
      <c r="AA96" s="59">
        <f>N96/N$206</f>
        <v>5.8183510793041255E-05</v>
      </c>
      <c r="AB96" s="59">
        <f>O96/O$206</f>
        <v>5.014542172299669E-05</v>
      </c>
      <c r="AC96" s="18">
        <f>P96/P$206</f>
        <v>0</v>
      </c>
      <c r="AD96" s="301">
        <f>Q96/Q$206</f>
        <v>4.3125196758710214E-05</v>
      </c>
      <c r="AE96" s="146"/>
      <c r="AF96" s="22"/>
      <c r="AG96" s="10"/>
      <c r="AH96" s="261">
        <f>AE96+AF96+AG96</f>
        <v>0</v>
      </c>
      <c r="AI96" s="146"/>
      <c r="AJ96" s="22"/>
      <c r="AK96" s="11"/>
      <c r="AL96" s="262">
        <f>AI96+AJ96+AK96</f>
        <v>0</v>
      </c>
      <c r="AM96" s="146"/>
      <c r="AN96" s="22"/>
      <c r="AO96" s="10"/>
      <c r="AP96" s="114">
        <f>AO96/11*12</f>
        <v>0</v>
      </c>
      <c r="AQ96" s="263">
        <f>AM96+AN96+AO96</f>
        <v>0</v>
      </c>
      <c r="AR96" s="263">
        <f>AM96+AN96+AP96</f>
        <v>0</v>
      </c>
      <c r="AS96" s="260">
        <f>AQ96/AQ$206</f>
        <v>0</v>
      </c>
      <c r="AT96" s="14">
        <f>SUM(L96:N96)</f>
        <v>6</v>
      </c>
      <c r="AU96" s="82">
        <f>AQ96</f>
        <v>0</v>
      </c>
      <c r="AV96" s="151">
        <f>AU96/SUM(L96:N96)</f>
        <v>0</v>
      </c>
      <c r="AW96" s="139"/>
      <c r="AX96" s="136">
        <f>P96-L96</f>
        <v>-1</v>
      </c>
      <c r="AY96" s="134">
        <f>P96-M96</f>
        <v>-4</v>
      </c>
      <c r="AZ96" s="134">
        <f>P96-N96</f>
        <v>-1</v>
      </c>
      <c r="BA96" s="134">
        <f>P96-O96</f>
        <v>-1</v>
      </c>
      <c r="BB96" s="134"/>
      <c r="BC96" s="46">
        <f>AX96/L96</f>
        <v>-1</v>
      </c>
      <c r="BD96" s="46">
        <f>AY96/M96</f>
        <v>-1</v>
      </c>
      <c r="BE96" s="137">
        <f>AZ96/N96</f>
        <v>-1</v>
      </c>
      <c r="BF96" s="46">
        <f>BA96/O96</f>
        <v>-1</v>
      </c>
      <c r="BG96" s="151"/>
      <c r="BH96" s="46"/>
      <c r="BI96" s="14">
        <v>12</v>
      </c>
      <c r="BJ96" s="48">
        <v>7</v>
      </c>
      <c r="BK96" s="48">
        <v>28</v>
      </c>
      <c r="BL96" s="48">
        <v>-12</v>
      </c>
      <c r="BM96" s="48">
        <v>6</v>
      </c>
      <c r="BN96" s="48">
        <v>15</v>
      </c>
      <c r="BO96" s="48">
        <v>9</v>
      </c>
      <c r="BP96" s="264">
        <v>10</v>
      </c>
      <c r="BQ96" s="48">
        <v>18</v>
      </c>
      <c r="BR96" s="82">
        <v>18</v>
      </c>
      <c r="BS96" s="143">
        <f>E96/BI96</f>
        <v>0.08333333333333333</v>
      </c>
      <c r="BT96" s="143">
        <f>F96/BJ96</f>
        <v>0</v>
      </c>
      <c r="BU96" s="143">
        <f>G96/BK96</f>
        <v>0</v>
      </c>
      <c r="BV96" s="143">
        <f>H96/BL96</f>
        <v>0</v>
      </c>
      <c r="BW96" s="143">
        <f>I96/BM96</f>
        <v>0</v>
      </c>
      <c r="BX96" s="143">
        <f>J96/BN96</f>
        <v>0.13333333333333333</v>
      </c>
      <c r="BY96" s="143">
        <f>K96/BO96</f>
        <v>0</v>
      </c>
      <c r="BZ96" s="143">
        <f>L96/BP96</f>
        <v>0.1</v>
      </c>
      <c r="CA96" s="143">
        <f>M96/BQ96</f>
        <v>0.2222222222222222</v>
      </c>
      <c r="CB96" s="151">
        <f>N96/BR96</f>
        <v>0.05555555555555555</v>
      </c>
      <c r="CD96" s="10"/>
    </row>
    <row r="97" spans="1:82" ht="12" outlineLevel="1">
      <c r="A97" s="11"/>
      <c r="B97" s="131" t="s">
        <v>7</v>
      </c>
      <c r="C97" s="138" t="s">
        <v>217</v>
      </c>
      <c r="D97" s="58" t="s">
        <v>178</v>
      </c>
      <c r="E97" s="258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1</v>
      </c>
      <c r="N97" s="132">
        <v>0</v>
      </c>
      <c r="O97" s="132">
        <v>0</v>
      </c>
      <c r="P97" s="132"/>
      <c r="Q97" s="265">
        <f>SUM(E97:P97)</f>
        <v>1</v>
      </c>
      <c r="R97" s="59">
        <f>E97/E$206</f>
        <v>0</v>
      </c>
      <c r="S97" s="59">
        <f>F97/F$206</f>
        <v>0</v>
      </c>
      <c r="T97" s="59">
        <f>G97/G$206</f>
        <v>0</v>
      </c>
      <c r="U97" s="59">
        <f>H97/H$206</f>
        <v>0</v>
      </c>
      <c r="V97" s="59">
        <f>I97/I$206</f>
        <v>0</v>
      </c>
      <c r="W97" s="59">
        <f>J97/J$206</f>
        <v>0</v>
      </c>
      <c r="X97" s="59">
        <f>K97/K$206</f>
        <v>0</v>
      </c>
      <c r="Y97" s="59">
        <f>L97/L$206</f>
        <v>0</v>
      </c>
      <c r="Z97" s="59">
        <f>M97/M$206</f>
        <v>8.161932745674175E-05</v>
      </c>
      <c r="AA97" s="59">
        <f>N97/N$206</f>
        <v>0</v>
      </c>
      <c r="AB97" s="59">
        <f>O97/O$206</f>
        <v>0</v>
      </c>
      <c r="AC97" s="18">
        <f>P97/P$206</f>
        <v>0</v>
      </c>
      <c r="AD97" s="301">
        <f>Q97/Q$206</f>
        <v>4.312519675871021E-06</v>
      </c>
      <c r="AE97" s="146"/>
      <c r="AF97" s="22"/>
      <c r="AG97" s="10"/>
      <c r="AH97" s="261">
        <f>AE97+AF97+AG97</f>
        <v>0</v>
      </c>
      <c r="AI97" s="146"/>
      <c r="AJ97" s="22"/>
      <c r="AK97" s="11"/>
      <c r="AL97" s="262">
        <f>AI97+AJ97+AK97</f>
        <v>0</v>
      </c>
      <c r="AM97" s="146"/>
      <c r="AN97" s="22"/>
      <c r="AO97" s="10"/>
      <c r="AP97" s="114">
        <f>AO97/11*12</f>
        <v>0</v>
      </c>
      <c r="AQ97" s="263">
        <f>AM97+AN97+AO97</f>
        <v>0</v>
      </c>
      <c r="AR97" s="263">
        <f>AM97+AN97+AP97</f>
        <v>0</v>
      </c>
      <c r="AS97" s="260">
        <f>AQ97/AQ$206</f>
        <v>0</v>
      </c>
      <c r="AT97" s="14">
        <f>SUM(L97:N97)</f>
        <v>1</v>
      </c>
      <c r="AU97" s="82">
        <f>AQ97</f>
        <v>0</v>
      </c>
      <c r="AV97" s="151">
        <f>AU97/SUM(L97:N97)</f>
        <v>0</v>
      </c>
      <c r="AW97" s="139"/>
      <c r="AX97" s="136">
        <f>P97-L97</f>
        <v>0</v>
      </c>
      <c r="AY97" s="134">
        <f>P97-M97</f>
        <v>-1</v>
      </c>
      <c r="AZ97" s="134">
        <f>P97-N97</f>
        <v>0</v>
      </c>
      <c r="BA97" s="134">
        <f>P97-O97</f>
        <v>0</v>
      </c>
      <c r="BB97" s="134"/>
      <c r="BC97" s="46"/>
      <c r="BD97" s="46">
        <f>AY97/M97</f>
        <v>-1</v>
      </c>
      <c r="BE97" s="137"/>
      <c r="BF97" s="46"/>
      <c r="BG97" s="151"/>
      <c r="BH97" s="46"/>
      <c r="BI97" s="14">
        <v>12</v>
      </c>
      <c r="BJ97" s="48">
        <v>38</v>
      </c>
      <c r="BK97" s="48">
        <v>32</v>
      </c>
      <c r="BL97" s="48">
        <v>8</v>
      </c>
      <c r="BM97" s="48">
        <v>13</v>
      </c>
      <c r="BN97" s="48">
        <v>10</v>
      </c>
      <c r="BO97" s="48">
        <v>16</v>
      </c>
      <c r="BP97" s="264">
        <v>6</v>
      </c>
      <c r="BQ97" s="48">
        <v>22</v>
      </c>
      <c r="BR97" s="82">
        <v>22</v>
      </c>
      <c r="BS97" s="143">
        <f>E97/BI97</f>
        <v>0</v>
      </c>
      <c r="BT97" s="143">
        <f>F97/BJ97</f>
        <v>0</v>
      </c>
      <c r="BU97" s="143">
        <f>G97/BK97</f>
        <v>0</v>
      </c>
      <c r="BV97" s="143">
        <f>H97/BL97</f>
        <v>0</v>
      </c>
      <c r="BW97" s="143">
        <f>I97/BM97</f>
        <v>0</v>
      </c>
      <c r="BX97" s="143">
        <f>J97/BN97</f>
        <v>0</v>
      </c>
      <c r="BY97" s="143">
        <f>K97/BO97</f>
        <v>0</v>
      </c>
      <c r="BZ97" s="143">
        <f>L97/BP97</f>
        <v>0</v>
      </c>
      <c r="CA97" s="143">
        <f>M97/BQ97</f>
        <v>0.045454545454545456</v>
      </c>
      <c r="CB97" s="151">
        <f>N97/BR97</f>
        <v>0</v>
      </c>
      <c r="CD97" s="10"/>
    </row>
    <row r="98" spans="1:82" ht="12" outlineLevel="1">
      <c r="A98" s="11"/>
      <c r="B98" s="131">
        <v>135</v>
      </c>
      <c r="C98" s="142" t="s">
        <v>224</v>
      </c>
      <c r="D98" s="58" t="s">
        <v>54</v>
      </c>
      <c r="E98" s="258">
        <v>53</v>
      </c>
      <c r="F98" s="132">
        <v>15</v>
      </c>
      <c r="G98" s="132">
        <v>12</v>
      </c>
      <c r="H98" s="132">
        <v>95</v>
      </c>
      <c r="I98" s="132">
        <v>11</v>
      </c>
      <c r="J98" s="132">
        <v>16</v>
      </c>
      <c r="K98" s="132">
        <v>24</v>
      </c>
      <c r="L98" s="132">
        <v>3</v>
      </c>
      <c r="M98" s="132">
        <v>5</v>
      </c>
      <c r="N98" s="132">
        <v>3</v>
      </c>
      <c r="O98" s="132">
        <v>2</v>
      </c>
      <c r="P98" s="132">
        <v>0</v>
      </c>
      <c r="Q98" s="265">
        <f>SUM(E98:P98)</f>
        <v>239</v>
      </c>
      <c r="R98" s="59">
        <f>E98/E$206</f>
        <v>0.001241479468740484</v>
      </c>
      <c r="S98" s="59">
        <f>F98/F$206</f>
        <v>0.0006110228522546743</v>
      </c>
      <c r="T98" s="59">
        <f>G98/G$206</f>
        <v>0.0006381960325479977</v>
      </c>
      <c r="U98" s="59">
        <f>H98/H$206</f>
        <v>0.005608359407284964</v>
      </c>
      <c r="V98" s="59">
        <f>I98/I$206</f>
        <v>0.0007162857328905385</v>
      </c>
      <c r="W98" s="59">
        <f>J98/J$206</f>
        <v>0.001002694742119446</v>
      </c>
      <c r="X98" s="59">
        <f>K98/K$206</f>
        <v>0.0020714655618850335</v>
      </c>
      <c r="Y98" s="59">
        <f>L98/L$206</f>
        <v>0.0002699055330634278</v>
      </c>
      <c r="Z98" s="59">
        <f>M98/M$206</f>
        <v>0.00040809663728370876</v>
      </c>
      <c r="AA98" s="59">
        <f>N98/N$206</f>
        <v>0.00017455053237912376</v>
      </c>
      <c r="AB98" s="59">
        <f>O98/O$206</f>
        <v>0.00010029084344599338</v>
      </c>
      <c r="AC98" s="18">
        <f>P98/P$206</f>
        <v>0</v>
      </c>
      <c r="AD98" s="301">
        <f>Q98/Q$206</f>
        <v>0.001030692202533174</v>
      </c>
      <c r="AE98" s="135"/>
      <c r="AF98" s="108"/>
      <c r="AG98" s="148"/>
      <c r="AH98" s="193">
        <f>AE98+AF98+AG98</f>
        <v>0</v>
      </c>
      <c r="AI98" s="135"/>
      <c r="AJ98" s="108"/>
      <c r="AK98" s="147"/>
      <c r="AL98" s="194">
        <f>AI98+AJ98+AK98</f>
        <v>0</v>
      </c>
      <c r="AM98" s="135"/>
      <c r="AN98" s="108"/>
      <c r="AO98" s="148"/>
      <c r="AP98" s="134">
        <f>AO98/11*12</f>
        <v>0</v>
      </c>
      <c r="AQ98" s="263">
        <f>AM98+AN98+AO98</f>
        <v>0</v>
      </c>
      <c r="AR98" s="263">
        <f>AM98+AN98+AP98</f>
        <v>0</v>
      </c>
      <c r="AS98" s="260">
        <f>AQ98/AQ$206</f>
        <v>0</v>
      </c>
      <c r="AT98" s="145">
        <f>SUM(L98:N98)</f>
        <v>11</v>
      </c>
      <c r="AU98" s="136">
        <f>AQ98</f>
        <v>0</v>
      </c>
      <c r="AV98" s="221">
        <f>AU98/SUM(L98:N98)</f>
        <v>0</v>
      </c>
      <c r="AW98" s="148"/>
      <c r="AX98" s="136">
        <f>P98-L98</f>
        <v>-3</v>
      </c>
      <c r="AY98" s="134">
        <f>P98-M98</f>
        <v>-5</v>
      </c>
      <c r="AZ98" s="134">
        <f>P98-N98</f>
        <v>-3</v>
      </c>
      <c r="BA98" s="134">
        <f>P98-O98</f>
        <v>-2</v>
      </c>
      <c r="BB98" s="134"/>
      <c r="BC98" s="46">
        <f>AX98/L98</f>
        <v>-1</v>
      </c>
      <c r="BD98" s="46">
        <f>AY98/M98</f>
        <v>-1</v>
      </c>
      <c r="BE98" s="137">
        <f>AZ98/N98</f>
        <v>-1</v>
      </c>
      <c r="BF98" s="46">
        <f>BA98/O98</f>
        <v>-1</v>
      </c>
      <c r="BG98" s="151"/>
      <c r="BH98" s="46"/>
      <c r="BI98" s="14">
        <v>11</v>
      </c>
      <c r="BJ98" s="48">
        <v>49</v>
      </c>
      <c r="BK98" s="48">
        <v>40</v>
      </c>
      <c r="BL98" s="48">
        <v>72</v>
      </c>
      <c r="BM98" s="48">
        <v>103</v>
      </c>
      <c r="BN98" s="48">
        <v>144</v>
      </c>
      <c r="BO98" s="48">
        <v>99</v>
      </c>
      <c r="BP98" s="264">
        <v>150</v>
      </c>
      <c r="BQ98" s="48">
        <v>144.5</v>
      </c>
      <c r="BR98" s="82">
        <v>144.5</v>
      </c>
      <c r="BS98" s="143">
        <f>E98/BI98</f>
        <v>4.818181818181818</v>
      </c>
      <c r="BT98" s="143">
        <f>F98/BJ98</f>
        <v>0.30612244897959184</v>
      </c>
      <c r="BU98" s="143">
        <f>G98/BK98</f>
        <v>0.3</v>
      </c>
      <c r="BV98" s="143">
        <f>H98/BL98</f>
        <v>1.3194444444444444</v>
      </c>
      <c r="BW98" s="143">
        <f>I98/BM98</f>
        <v>0.10679611650485436</v>
      </c>
      <c r="BX98" s="143">
        <f>J98/BN98</f>
        <v>0.1111111111111111</v>
      </c>
      <c r="BY98" s="143">
        <f>K98/BO98</f>
        <v>0.24242424242424243</v>
      </c>
      <c r="BZ98" s="143">
        <f>L98/BP98</f>
        <v>0.02</v>
      </c>
      <c r="CA98" s="143">
        <f>M98/BQ98</f>
        <v>0.03460207612456748</v>
      </c>
      <c r="CB98" s="151">
        <f>N98/BR98</f>
        <v>0.020761245674740483</v>
      </c>
      <c r="CD98" s="10"/>
    </row>
    <row r="99" spans="1:82" ht="12" outlineLevel="1">
      <c r="A99" s="11"/>
      <c r="B99" s="131">
        <v>137</v>
      </c>
      <c r="C99" s="142" t="s">
        <v>224</v>
      </c>
      <c r="D99" s="58" t="s">
        <v>56</v>
      </c>
      <c r="E99" s="266">
        <v>108</v>
      </c>
      <c r="F99" s="132">
        <v>43</v>
      </c>
      <c r="G99" s="132">
        <v>21</v>
      </c>
      <c r="H99" s="132">
        <v>26</v>
      </c>
      <c r="I99" s="132">
        <v>30</v>
      </c>
      <c r="J99" s="132">
        <v>7</v>
      </c>
      <c r="K99" s="132">
        <v>4</v>
      </c>
      <c r="L99" s="132">
        <v>0</v>
      </c>
      <c r="M99" s="132">
        <v>1</v>
      </c>
      <c r="N99" s="132">
        <v>5</v>
      </c>
      <c r="O99" s="132">
        <v>1</v>
      </c>
      <c r="P99" s="132">
        <v>3</v>
      </c>
      <c r="Q99" s="265">
        <f>SUM(E99:P99)</f>
        <v>249</v>
      </c>
      <c r="R99" s="59">
        <f>E99/E$206</f>
        <v>0.0025298072193202315</v>
      </c>
      <c r="S99" s="59">
        <f>F99/F$206</f>
        <v>0.0017515988431300665</v>
      </c>
      <c r="T99" s="59">
        <f>G99/G$206</f>
        <v>0.0011168430569589959</v>
      </c>
      <c r="U99" s="59">
        <f>H99/H$206</f>
        <v>0.0015349194167306216</v>
      </c>
      <c r="V99" s="59">
        <f>I99/I$206</f>
        <v>0.0019535065442469234</v>
      </c>
      <c r="W99" s="59">
        <f>J99/J$206</f>
        <v>0.00043867894967725764</v>
      </c>
      <c r="X99" s="59">
        <f>K99/K$206</f>
        <v>0.00034524426031417227</v>
      </c>
      <c r="Y99" s="59">
        <f>L99/L$206</f>
        <v>0</v>
      </c>
      <c r="Z99" s="59">
        <f>M99/M$206</f>
        <v>8.161932745674175E-05</v>
      </c>
      <c r="AA99" s="59">
        <f>N99/N$206</f>
        <v>0.00029091755396520625</v>
      </c>
      <c r="AB99" s="59">
        <f>O99/O$206</f>
        <v>5.014542172299669E-05</v>
      </c>
      <c r="AC99" s="18">
        <f>P99/P$206</f>
        <v>0.00011762399529504019</v>
      </c>
      <c r="AD99" s="301">
        <f>Q99/Q$206</f>
        <v>0.0010738173992918842</v>
      </c>
      <c r="AE99" s="135"/>
      <c r="AF99" s="108"/>
      <c r="AG99" s="148"/>
      <c r="AH99" s="193">
        <f>AE99+AF99+AG99</f>
        <v>0</v>
      </c>
      <c r="AI99" s="135"/>
      <c r="AJ99" s="108"/>
      <c r="AK99" s="147"/>
      <c r="AL99" s="194">
        <f>AI99+AJ99+AK99</f>
        <v>0</v>
      </c>
      <c r="AM99" s="135"/>
      <c r="AN99" s="108"/>
      <c r="AO99" s="148"/>
      <c r="AP99" s="134">
        <f>AO99/11*12</f>
        <v>0</v>
      </c>
      <c r="AQ99" s="263">
        <f>AM99+AN99+AO99</f>
        <v>0</v>
      </c>
      <c r="AR99" s="263">
        <f>AM99+AN99+AP99</f>
        <v>0</v>
      </c>
      <c r="AS99" s="260">
        <f>AQ99/AQ$206</f>
        <v>0</v>
      </c>
      <c r="AT99" s="145">
        <f>SUM(L99:N99)</f>
        <v>6</v>
      </c>
      <c r="AU99" s="136">
        <f>AQ99</f>
        <v>0</v>
      </c>
      <c r="AV99" s="221">
        <f>AU99/SUM(L99:N99)</f>
        <v>0</v>
      </c>
      <c r="AW99" s="148"/>
      <c r="AX99" s="136">
        <f>P99-L99</f>
        <v>3</v>
      </c>
      <c r="AY99" s="134">
        <f>P99-M99</f>
        <v>2</v>
      </c>
      <c r="AZ99" s="134">
        <f>P99-N99</f>
        <v>-2</v>
      </c>
      <c r="BA99" s="134">
        <f>P99-O99</f>
        <v>2</v>
      </c>
      <c r="BB99" s="134"/>
      <c r="BC99" s="46"/>
      <c r="BD99" s="46">
        <f>AY99/M99</f>
        <v>2</v>
      </c>
      <c r="BE99" s="143">
        <f>AZ99/N99</f>
        <v>-0.4</v>
      </c>
      <c r="BF99" s="46">
        <f>BA99/O99</f>
        <v>2</v>
      </c>
      <c r="BG99" s="151"/>
      <c r="BH99" s="46"/>
      <c r="BI99" s="14">
        <v>33</v>
      </c>
      <c r="BJ99" s="48">
        <v>37</v>
      </c>
      <c r="BK99" s="48">
        <v>62</v>
      </c>
      <c r="BL99" s="48">
        <v>91</v>
      </c>
      <c r="BM99" s="48">
        <v>170</v>
      </c>
      <c r="BN99" s="48">
        <v>222</v>
      </c>
      <c r="BO99" s="48">
        <v>167</v>
      </c>
      <c r="BP99" s="264">
        <v>171</v>
      </c>
      <c r="BQ99" s="48">
        <v>205.5</v>
      </c>
      <c r="BR99" s="82">
        <v>205.5</v>
      </c>
      <c r="BS99" s="143">
        <f>E99/BI99</f>
        <v>3.272727272727273</v>
      </c>
      <c r="BT99" s="143">
        <f>F99/BJ99</f>
        <v>1.162162162162162</v>
      </c>
      <c r="BU99" s="143">
        <f>G99/BK99</f>
        <v>0.3387096774193548</v>
      </c>
      <c r="BV99" s="143">
        <f>H99/BL99</f>
        <v>0.2857142857142857</v>
      </c>
      <c r="BW99" s="143">
        <f>I99/BM99</f>
        <v>0.17647058823529413</v>
      </c>
      <c r="BX99" s="143">
        <f>J99/BN99</f>
        <v>0.03153153153153153</v>
      </c>
      <c r="BY99" s="143">
        <f>K99/BO99</f>
        <v>0.023952095808383235</v>
      </c>
      <c r="BZ99" s="143">
        <f>L99/BP99</f>
        <v>0</v>
      </c>
      <c r="CA99" s="143">
        <f>M99/BQ99</f>
        <v>0.004866180048661801</v>
      </c>
      <c r="CB99" s="151">
        <f>N99/BR99</f>
        <v>0.024330900243309004</v>
      </c>
      <c r="CD99" s="10"/>
    </row>
    <row r="100" spans="1:82" ht="12" outlineLevel="1">
      <c r="A100" s="11"/>
      <c r="B100" s="141">
        <v>212</v>
      </c>
      <c r="C100" s="138" t="s">
        <v>27</v>
      </c>
      <c r="D100" s="58" t="s">
        <v>184</v>
      </c>
      <c r="E100" s="258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2</v>
      </c>
      <c r="O100" s="132">
        <v>0</v>
      </c>
      <c r="P100" s="132">
        <v>0</v>
      </c>
      <c r="Q100" s="265">
        <f>SUM(E100:P100)</f>
        <v>2</v>
      </c>
      <c r="R100" s="59">
        <f>E100/E$206</f>
        <v>0</v>
      </c>
      <c r="S100" s="59">
        <f>F100/F$206</f>
        <v>0</v>
      </c>
      <c r="T100" s="59">
        <f>G100/G$206</f>
        <v>0</v>
      </c>
      <c r="U100" s="59">
        <f>H100/H$206</f>
        <v>0</v>
      </c>
      <c r="V100" s="59">
        <f>I100/I$206</f>
        <v>0</v>
      </c>
      <c r="W100" s="59">
        <f>J100/J$206</f>
        <v>0</v>
      </c>
      <c r="X100" s="59">
        <f>K100/K$206</f>
        <v>0</v>
      </c>
      <c r="Y100" s="59">
        <f>L100/L$206</f>
        <v>0</v>
      </c>
      <c r="Z100" s="59">
        <f>M100/M$206</f>
        <v>0</v>
      </c>
      <c r="AA100" s="59">
        <f>N100/N$206</f>
        <v>0.00011636702158608251</v>
      </c>
      <c r="AB100" s="59">
        <f>O100/O$206</f>
        <v>0</v>
      </c>
      <c r="AC100" s="18">
        <f>P100/P$206</f>
        <v>0</v>
      </c>
      <c r="AD100" s="301">
        <f>Q100/Q$206</f>
        <v>8.625039351742042E-06</v>
      </c>
      <c r="AE100" s="135"/>
      <c r="AF100" s="108"/>
      <c r="AG100" s="148"/>
      <c r="AH100" s="193">
        <f>AE100+AF100+AG100</f>
        <v>0</v>
      </c>
      <c r="AI100" s="135"/>
      <c r="AJ100" s="108"/>
      <c r="AK100" s="147"/>
      <c r="AL100" s="194">
        <f>AI100+AJ100+AK100</f>
        <v>0</v>
      </c>
      <c r="AM100" s="135"/>
      <c r="AN100" s="108"/>
      <c r="AO100" s="148"/>
      <c r="AP100" s="134">
        <f>AO100/11*12</f>
        <v>0</v>
      </c>
      <c r="AQ100" s="263">
        <f>AM100+AN100+AO100</f>
        <v>0</v>
      </c>
      <c r="AR100" s="263">
        <f>AM100+AN100+AP100</f>
        <v>0</v>
      </c>
      <c r="AS100" s="260">
        <f>AQ100/AQ$206</f>
        <v>0</v>
      </c>
      <c r="AT100" s="145">
        <f>SUM(L100:N100)</f>
        <v>2</v>
      </c>
      <c r="AU100" s="136">
        <f>AQ100</f>
        <v>0</v>
      </c>
      <c r="AV100" s="221">
        <f>AU100/SUM(L100:N100)</f>
        <v>0</v>
      </c>
      <c r="AW100" s="148"/>
      <c r="AX100" s="136">
        <f>P100-L100</f>
        <v>0</v>
      </c>
      <c r="AY100" s="134">
        <f>P100-M100</f>
        <v>0</v>
      </c>
      <c r="AZ100" s="134">
        <f>P100-N100</f>
        <v>-2</v>
      </c>
      <c r="BA100" s="134">
        <f>P100-O100</f>
        <v>0</v>
      </c>
      <c r="BB100" s="134"/>
      <c r="BC100" s="46"/>
      <c r="BD100" s="46"/>
      <c r="BE100" s="137">
        <f>AZ100/N100</f>
        <v>-1</v>
      </c>
      <c r="BF100" s="46"/>
      <c r="BG100" s="151"/>
      <c r="BH100" s="46"/>
      <c r="BI100" s="14">
        <v>-10</v>
      </c>
      <c r="BJ100" s="48">
        <v>7</v>
      </c>
      <c r="BK100" s="48">
        <v>8</v>
      </c>
      <c r="BL100" s="48">
        <v>20</v>
      </c>
      <c r="BM100" s="48">
        <v>10</v>
      </c>
      <c r="BN100" s="48">
        <v>21</v>
      </c>
      <c r="BO100" s="48">
        <v>48</v>
      </c>
      <c r="BP100" s="264">
        <v>31</v>
      </c>
      <c r="BQ100" s="48">
        <v>13</v>
      </c>
      <c r="BR100" s="82">
        <v>13</v>
      </c>
      <c r="BS100" s="143">
        <f>E100/BI100</f>
        <v>0</v>
      </c>
      <c r="BT100" s="143">
        <f>F100/BJ100</f>
        <v>0</v>
      </c>
      <c r="BU100" s="143">
        <f>G100/BK100</f>
        <v>0</v>
      </c>
      <c r="BV100" s="143">
        <f>H100/BL100</f>
        <v>0</v>
      </c>
      <c r="BW100" s="143">
        <f>I100/BM100</f>
        <v>0</v>
      </c>
      <c r="BX100" s="143">
        <f>J100/BN100</f>
        <v>0</v>
      </c>
      <c r="BY100" s="143">
        <f>K100/BO100</f>
        <v>0</v>
      </c>
      <c r="BZ100" s="143">
        <f>L100/BP100</f>
        <v>0</v>
      </c>
      <c r="CA100" s="143">
        <f>M100/BQ100</f>
        <v>0</v>
      </c>
      <c r="CB100" s="151">
        <f>N100/BR100</f>
        <v>0.15384615384615385</v>
      </c>
      <c r="CD100" s="10"/>
    </row>
    <row r="101" spans="1:82" ht="12" outlineLevel="1">
      <c r="A101" s="11"/>
      <c r="B101" s="141">
        <v>221</v>
      </c>
      <c r="C101" s="138" t="s">
        <v>27</v>
      </c>
      <c r="D101" s="58" t="s">
        <v>188</v>
      </c>
      <c r="E101" s="258">
        <v>602</v>
      </c>
      <c r="F101" s="132">
        <v>131</v>
      </c>
      <c r="G101" s="132">
        <v>115</v>
      </c>
      <c r="H101" s="132">
        <v>114</v>
      </c>
      <c r="I101" s="132">
        <v>82</v>
      </c>
      <c r="J101" s="132">
        <v>80</v>
      </c>
      <c r="K101" s="132">
        <v>87</v>
      </c>
      <c r="L101" s="132">
        <v>29</v>
      </c>
      <c r="M101" s="132">
        <v>43</v>
      </c>
      <c r="N101" s="132">
        <v>85</v>
      </c>
      <c r="O101" s="132">
        <v>61</v>
      </c>
      <c r="P101" s="132">
        <v>69</v>
      </c>
      <c r="Q101" s="265">
        <f>SUM(E101:P101)</f>
        <v>1498</v>
      </c>
      <c r="R101" s="59">
        <f>E101/E$206</f>
        <v>0.014101332833618327</v>
      </c>
      <c r="S101" s="59">
        <f>F101/F$206</f>
        <v>0.005336266243024156</v>
      </c>
      <c r="T101" s="59">
        <f>G101/G$206</f>
        <v>0.006116045311918311</v>
      </c>
      <c r="U101" s="59">
        <f>H101/H$206</f>
        <v>0.006730031288741957</v>
      </c>
      <c r="V101" s="59">
        <f>I101/I$206</f>
        <v>0.005339584554274923</v>
      </c>
      <c r="W101" s="59">
        <f>J101/J$206</f>
        <v>0.00501347371059723</v>
      </c>
      <c r="X101" s="59">
        <f>K101/K$206</f>
        <v>0.0075090626618332474</v>
      </c>
      <c r="Y101" s="59">
        <f>L101/L$206</f>
        <v>0.0026090868196131352</v>
      </c>
      <c r="Z101" s="59">
        <f>M101/M$206</f>
        <v>0.0035096310806398954</v>
      </c>
      <c r="AA101" s="59">
        <f>N101/N$206</f>
        <v>0.004945598417408506</v>
      </c>
      <c r="AB101" s="59">
        <f>O101/O$206</f>
        <v>0.003058870725102798</v>
      </c>
      <c r="AC101" s="18">
        <f>P101/P$206</f>
        <v>0.002705351891785924</v>
      </c>
      <c r="AD101" s="301">
        <f>Q101/Q$206</f>
        <v>0.00646015447445479</v>
      </c>
      <c r="AE101" s="135"/>
      <c r="AF101" s="108"/>
      <c r="AG101" s="148"/>
      <c r="AH101" s="193">
        <f>AE101+AF101+AG101</f>
        <v>0</v>
      </c>
      <c r="AI101" s="135"/>
      <c r="AJ101" s="108"/>
      <c r="AK101" s="147"/>
      <c r="AL101" s="194">
        <f>AI101+AJ101+AK101</f>
        <v>0</v>
      </c>
      <c r="AM101" s="135"/>
      <c r="AN101" s="108"/>
      <c r="AO101" s="148"/>
      <c r="AP101" s="134">
        <f>AO101/11*12</f>
        <v>0</v>
      </c>
      <c r="AQ101" s="263">
        <f>AM101+AN101+AO101</f>
        <v>0</v>
      </c>
      <c r="AR101" s="263">
        <f>AM101+AN101+AP101</f>
        <v>0</v>
      </c>
      <c r="AS101" s="260">
        <f>AQ101/AQ$206</f>
        <v>0</v>
      </c>
      <c r="AT101" s="145">
        <f>SUM(L101:N101)</f>
        <v>157</v>
      </c>
      <c r="AU101" s="136">
        <f>AQ101</f>
        <v>0</v>
      </c>
      <c r="AV101" s="221">
        <f>AU101/SUM(L101:N101)</f>
        <v>0</v>
      </c>
      <c r="AW101" s="148"/>
      <c r="AX101" s="136">
        <f>P101-L101</f>
        <v>40</v>
      </c>
      <c r="AY101" s="134">
        <f>P101-M101</f>
        <v>26</v>
      </c>
      <c r="AZ101" s="134">
        <f>P101-N101</f>
        <v>-16</v>
      </c>
      <c r="BA101" s="134">
        <f>P101-O101</f>
        <v>8</v>
      </c>
      <c r="BB101" s="134"/>
      <c r="BC101" s="46">
        <f>AX101/L101</f>
        <v>1.3793103448275863</v>
      </c>
      <c r="BD101" s="46">
        <f>AY101/M101</f>
        <v>0.6046511627906976</v>
      </c>
      <c r="BE101" s="137">
        <f>AZ101/N101</f>
        <v>-0.18823529411764706</v>
      </c>
      <c r="BF101" s="46">
        <f>BA101/O101</f>
        <v>0.13114754098360656</v>
      </c>
      <c r="BG101" s="151"/>
      <c r="BH101" s="46"/>
      <c r="BI101" s="145">
        <v>5</v>
      </c>
      <c r="BJ101" s="132">
        <v>17</v>
      </c>
      <c r="BK101" s="132">
        <v>16</v>
      </c>
      <c r="BL101" s="132">
        <v>24</v>
      </c>
      <c r="BM101" s="132">
        <v>26</v>
      </c>
      <c r="BN101" s="132">
        <v>55</v>
      </c>
      <c r="BO101" s="132">
        <v>42</v>
      </c>
      <c r="BP101" s="267">
        <v>64</v>
      </c>
      <c r="BQ101" s="132">
        <v>85.5</v>
      </c>
      <c r="BR101" s="136">
        <v>85.5</v>
      </c>
      <c r="BS101" s="143">
        <f>E101/BI101</f>
        <v>120.4</v>
      </c>
      <c r="BT101" s="143">
        <f>F101/BJ101</f>
        <v>7.705882352941177</v>
      </c>
      <c r="BU101" s="143">
        <f>G101/BK101</f>
        <v>7.1875</v>
      </c>
      <c r="BV101" s="143">
        <f>H101/BL101</f>
        <v>4.75</v>
      </c>
      <c r="BW101" s="143">
        <f>I101/BM101</f>
        <v>3.1538461538461537</v>
      </c>
      <c r="BX101" s="143">
        <f>J101/BN101</f>
        <v>1.4545454545454546</v>
      </c>
      <c r="BY101" s="143">
        <f>K101/BO101</f>
        <v>2.0714285714285716</v>
      </c>
      <c r="BZ101" s="143">
        <f>L101/BP101</f>
        <v>0.453125</v>
      </c>
      <c r="CA101" s="143">
        <f>M101/BQ101</f>
        <v>0.5029239766081871</v>
      </c>
      <c r="CB101" s="151">
        <f>N101/BR101</f>
        <v>0.9941520467836257</v>
      </c>
      <c r="CD101" s="10"/>
    </row>
    <row r="102" spans="1:82" ht="12" outlineLevel="1">
      <c r="A102" s="11"/>
      <c r="B102" s="141">
        <v>129</v>
      </c>
      <c r="C102" s="142" t="s">
        <v>221</v>
      </c>
      <c r="D102" s="58" t="s">
        <v>53</v>
      </c>
      <c r="E102" s="258">
        <v>0</v>
      </c>
      <c r="F102" s="132">
        <v>1</v>
      </c>
      <c r="G102" s="132">
        <v>1</v>
      </c>
      <c r="H102" s="132">
        <v>0</v>
      </c>
      <c r="I102" s="132">
        <v>6</v>
      </c>
      <c r="J102" s="132">
        <v>0</v>
      </c>
      <c r="K102" s="132">
        <v>0</v>
      </c>
      <c r="L102" s="132">
        <v>0</v>
      </c>
      <c r="M102" s="132">
        <v>0</v>
      </c>
      <c r="N102" s="132">
        <v>2</v>
      </c>
      <c r="O102" s="132">
        <v>1</v>
      </c>
      <c r="P102" s="20">
        <v>0</v>
      </c>
      <c r="Q102" s="265">
        <f>SUM(E102:P102)</f>
        <v>11</v>
      </c>
      <c r="R102" s="59">
        <f>E102/E$206</f>
        <v>0</v>
      </c>
      <c r="S102" s="59">
        <f>F102/F$206</f>
        <v>4.073485681697829E-05</v>
      </c>
      <c r="T102" s="59">
        <f>G102/G$206</f>
        <v>5.318300271233314E-05</v>
      </c>
      <c r="U102" s="59">
        <f>H102/H$206</f>
        <v>0</v>
      </c>
      <c r="V102" s="59">
        <f>I102/I$206</f>
        <v>0.0003907013088493846</v>
      </c>
      <c r="W102" s="59">
        <f>J102/J$206</f>
        <v>0</v>
      </c>
      <c r="X102" s="59">
        <f>K102/K$206</f>
        <v>0</v>
      </c>
      <c r="Y102" s="59">
        <f>L102/L$206</f>
        <v>0</v>
      </c>
      <c r="Z102" s="59">
        <f>M102/M$206</f>
        <v>0</v>
      </c>
      <c r="AA102" s="59">
        <f>N102/N$206</f>
        <v>0.00011636702158608251</v>
      </c>
      <c r="AB102" s="59">
        <f>O102/O$206</f>
        <v>5.014542172299669E-05</v>
      </c>
      <c r="AC102" s="18">
        <f>P102/P$206</f>
        <v>0</v>
      </c>
      <c r="AD102" s="301">
        <f>Q102/Q$206</f>
        <v>4.743771643458123E-05</v>
      </c>
      <c r="AE102" s="135"/>
      <c r="AF102" s="108"/>
      <c r="AG102" s="148"/>
      <c r="AH102" s="193">
        <f>AE102+AF102+AG102</f>
        <v>0</v>
      </c>
      <c r="AI102" s="135"/>
      <c r="AJ102" s="108"/>
      <c r="AK102" s="147"/>
      <c r="AL102" s="194">
        <f>AI102+AJ102+AK102</f>
        <v>0</v>
      </c>
      <c r="AM102" s="135"/>
      <c r="AN102" s="108"/>
      <c r="AO102" s="148"/>
      <c r="AP102" s="134">
        <f>AO102/11*12</f>
        <v>0</v>
      </c>
      <c r="AQ102" s="263">
        <f>AM102+AN102+AO102</f>
        <v>0</v>
      </c>
      <c r="AR102" s="263">
        <f>AM102+AN102+AP102</f>
        <v>0</v>
      </c>
      <c r="AS102" s="260">
        <f>AQ102/AQ$206</f>
        <v>0</v>
      </c>
      <c r="AT102" s="145">
        <f>SUM(L102:N102)</f>
        <v>2</v>
      </c>
      <c r="AU102" s="136">
        <f>AQ102</f>
        <v>0</v>
      </c>
      <c r="AV102" s="221">
        <f>AU102/SUM(L102:N102)</f>
        <v>0</v>
      </c>
      <c r="AW102" s="148"/>
      <c r="AX102" s="136">
        <f>P102-L102</f>
        <v>0</v>
      </c>
      <c r="AY102" s="134">
        <f>P102-M102</f>
        <v>0</v>
      </c>
      <c r="AZ102" s="134">
        <f>P102-N102</f>
        <v>-2</v>
      </c>
      <c r="BA102" s="134">
        <f>P102-O102</f>
        <v>-1</v>
      </c>
      <c r="BB102" s="134"/>
      <c r="BC102" s="46"/>
      <c r="BD102" s="46"/>
      <c r="BE102" s="137">
        <f>AZ102/N102</f>
        <v>-1</v>
      </c>
      <c r="BF102" s="46">
        <f>BA102/O102</f>
        <v>-1</v>
      </c>
      <c r="BG102" s="151"/>
      <c r="BH102" s="46"/>
      <c r="BI102" s="14">
        <v>3542</v>
      </c>
      <c r="BJ102" s="48">
        <v>4349</v>
      </c>
      <c r="BK102" s="48">
        <v>4728</v>
      </c>
      <c r="BL102" s="48">
        <v>4579</v>
      </c>
      <c r="BM102" s="48">
        <v>4943</v>
      </c>
      <c r="BN102" s="48">
        <v>6186</v>
      </c>
      <c r="BO102" s="48">
        <v>7170</v>
      </c>
      <c r="BP102" s="264">
        <v>7152</v>
      </c>
      <c r="BQ102" s="48">
        <v>5686.5</v>
      </c>
      <c r="BR102" s="82">
        <v>5686.5</v>
      </c>
      <c r="BS102" s="143">
        <f>E102/BI102</f>
        <v>0</v>
      </c>
      <c r="BT102" s="143">
        <f>F102/BJ102</f>
        <v>0.00022993791676247414</v>
      </c>
      <c r="BU102" s="143">
        <f>G102/BK102</f>
        <v>0.00021150592216582064</v>
      </c>
      <c r="BV102" s="143">
        <f>H102/BL102</f>
        <v>0</v>
      </c>
      <c r="BW102" s="143">
        <f>I102/BM102</f>
        <v>0.001213837750354036</v>
      </c>
      <c r="BX102" s="143">
        <f>J102/BN102</f>
        <v>0</v>
      </c>
      <c r="BY102" s="143">
        <f>K102/BO102</f>
        <v>0</v>
      </c>
      <c r="BZ102" s="143">
        <f>L102/BP102</f>
        <v>0</v>
      </c>
      <c r="CA102" s="143">
        <f>M102/BQ102</f>
        <v>0</v>
      </c>
      <c r="CB102" s="151">
        <f>N102/BR102</f>
        <v>0.0003517101908027785</v>
      </c>
      <c r="CD102" s="10"/>
    </row>
    <row r="103" spans="1:82" ht="12" outlineLevel="1">
      <c r="A103" s="11"/>
      <c r="B103" s="141">
        <v>213</v>
      </c>
      <c r="C103" s="138" t="s">
        <v>27</v>
      </c>
      <c r="D103" s="58" t="s">
        <v>189</v>
      </c>
      <c r="E103" s="258">
        <v>366</v>
      </c>
      <c r="F103" s="132">
        <v>550</v>
      </c>
      <c r="G103" s="132">
        <v>210</v>
      </c>
      <c r="H103" s="132">
        <v>100</v>
      </c>
      <c r="I103" s="132">
        <v>373</v>
      </c>
      <c r="J103" s="132">
        <v>557</v>
      </c>
      <c r="K103" s="132">
        <v>216</v>
      </c>
      <c r="L103" s="132">
        <v>41</v>
      </c>
      <c r="M103" s="132">
        <v>39</v>
      </c>
      <c r="N103" s="132">
        <v>65</v>
      </c>
      <c r="O103" s="132">
        <v>203</v>
      </c>
      <c r="P103" s="132">
        <v>403</v>
      </c>
      <c r="Q103" s="265">
        <f>SUM(E103:P103)</f>
        <v>3123</v>
      </c>
      <c r="R103" s="59">
        <f>E103/E$206</f>
        <v>0.00857323557658523</v>
      </c>
      <c r="S103" s="59">
        <f>F103/F$206</f>
        <v>0.022404171249338058</v>
      </c>
      <c r="T103" s="59">
        <f>G103/G$206</f>
        <v>0.011168430569589959</v>
      </c>
      <c r="U103" s="59">
        <f>H103/H$206</f>
        <v>0.0059035362181946984</v>
      </c>
      <c r="V103" s="59">
        <f>I103/I$206</f>
        <v>0.02428859803347008</v>
      </c>
      <c r="W103" s="59">
        <f>J103/J$206</f>
        <v>0.034906310710033216</v>
      </c>
      <c r="X103" s="59">
        <f>K103/K$206</f>
        <v>0.018643190056965304</v>
      </c>
      <c r="Y103" s="59">
        <f>L103/L$206</f>
        <v>0.003688708951866847</v>
      </c>
      <c r="Z103" s="59">
        <f>M103/M$206</f>
        <v>0.0031831537708129284</v>
      </c>
      <c r="AA103" s="59">
        <f>N103/N$206</f>
        <v>0.0037819282015476813</v>
      </c>
      <c r="AB103" s="59">
        <f>O103/O$206</f>
        <v>0.010179520609768329</v>
      </c>
      <c r="AC103" s="18">
        <f>P103/P$206</f>
        <v>0.015800823367967065</v>
      </c>
      <c r="AD103" s="301">
        <f>Q103/Q$206</f>
        <v>0.013467998947745198</v>
      </c>
      <c r="AE103" s="135"/>
      <c r="AF103" s="108"/>
      <c r="AG103" s="148"/>
      <c r="AH103" s="193">
        <f>AE103+AF103+AG103</f>
        <v>0</v>
      </c>
      <c r="AI103" s="135"/>
      <c r="AJ103" s="108"/>
      <c r="AK103" s="147"/>
      <c r="AL103" s="194">
        <f>AI103+AJ103+AK103</f>
        <v>0</v>
      </c>
      <c r="AM103" s="135"/>
      <c r="AN103" s="108"/>
      <c r="AO103" s="148"/>
      <c r="AP103" s="134">
        <f>AO103/11*12</f>
        <v>0</v>
      </c>
      <c r="AQ103" s="263">
        <f>AM103+AN103+AO103</f>
        <v>0</v>
      </c>
      <c r="AR103" s="263">
        <f>AM103+AN103+AP103</f>
        <v>0</v>
      </c>
      <c r="AS103" s="260">
        <f>AQ103/AQ$206</f>
        <v>0</v>
      </c>
      <c r="AT103" s="145">
        <f>SUM(L103:N103)</f>
        <v>145</v>
      </c>
      <c r="AU103" s="136">
        <f>AQ103</f>
        <v>0</v>
      </c>
      <c r="AV103" s="221">
        <f>AU103/SUM(L103:N103)</f>
        <v>0</v>
      </c>
      <c r="AW103" s="148"/>
      <c r="AX103" s="136">
        <f>P103-L103</f>
        <v>362</v>
      </c>
      <c r="AY103" s="134">
        <f>P103-M103</f>
        <v>364</v>
      </c>
      <c r="AZ103" s="134">
        <f>P103-N103</f>
        <v>338</v>
      </c>
      <c r="BA103" s="134">
        <f>P103-O103</f>
        <v>200</v>
      </c>
      <c r="BB103" s="134"/>
      <c r="BC103" s="46">
        <f>AX103/L103</f>
        <v>8.829268292682928</v>
      </c>
      <c r="BD103" s="46">
        <f>AY103/M103</f>
        <v>9.333333333333334</v>
      </c>
      <c r="BE103" s="143">
        <f>AZ103/N103</f>
        <v>5.2</v>
      </c>
      <c r="BF103" s="46">
        <f>BA103/O103</f>
        <v>0.9852216748768473</v>
      </c>
      <c r="BG103" s="151"/>
      <c r="BH103" s="46"/>
      <c r="BI103" s="14">
        <v>42</v>
      </c>
      <c r="BJ103" s="48">
        <v>55</v>
      </c>
      <c r="BK103" s="48">
        <v>63</v>
      </c>
      <c r="BL103" s="48">
        <v>48</v>
      </c>
      <c r="BM103" s="48">
        <v>115</v>
      </c>
      <c r="BN103" s="48">
        <v>224</v>
      </c>
      <c r="BO103" s="48">
        <v>218</v>
      </c>
      <c r="BP103" s="264">
        <v>353</v>
      </c>
      <c r="BQ103" s="48">
        <v>318.5</v>
      </c>
      <c r="BR103" s="82">
        <v>318.5</v>
      </c>
      <c r="BS103" s="143">
        <f>E103/BI103</f>
        <v>8.714285714285714</v>
      </c>
      <c r="BT103" s="143">
        <f>F103/BJ103</f>
        <v>10</v>
      </c>
      <c r="BU103" s="143">
        <f>G103/BK103</f>
        <v>3.3333333333333335</v>
      </c>
      <c r="BV103" s="143">
        <f>H103/BL103</f>
        <v>2.0833333333333335</v>
      </c>
      <c r="BW103" s="143">
        <f>I103/BM103</f>
        <v>3.243478260869565</v>
      </c>
      <c r="BX103" s="143">
        <f>J103/BN103</f>
        <v>2.486607142857143</v>
      </c>
      <c r="BY103" s="143">
        <f>K103/BO103</f>
        <v>0.9908256880733946</v>
      </c>
      <c r="BZ103" s="143">
        <f>L103/BP103</f>
        <v>0.11614730878186968</v>
      </c>
      <c r="CA103" s="143">
        <f>M103/BQ103</f>
        <v>0.12244897959183673</v>
      </c>
      <c r="CB103" s="151">
        <f>N103/BR103</f>
        <v>0.20408163265306123</v>
      </c>
      <c r="CD103" s="10"/>
    </row>
    <row r="104" spans="1:82" ht="12" outlineLevel="1">
      <c r="A104" s="11"/>
      <c r="B104" s="141">
        <v>143</v>
      </c>
      <c r="C104" s="142" t="s">
        <v>224</v>
      </c>
      <c r="D104" s="58" t="s">
        <v>190</v>
      </c>
      <c r="E104" s="258">
        <v>1588</v>
      </c>
      <c r="F104" s="132">
        <v>576</v>
      </c>
      <c r="G104" s="132">
        <v>211</v>
      </c>
      <c r="H104" s="132">
        <v>115</v>
      </c>
      <c r="I104" s="132">
        <v>82</v>
      </c>
      <c r="J104" s="132">
        <v>75</v>
      </c>
      <c r="K104" s="132">
        <v>52</v>
      </c>
      <c r="L104" s="132">
        <v>27</v>
      </c>
      <c r="M104" s="132">
        <v>61</v>
      </c>
      <c r="N104" s="132">
        <v>33</v>
      </c>
      <c r="O104" s="132">
        <v>62</v>
      </c>
      <c r="P104" s="132">
        <v>57</v>
      </c>
      <c r="Q104" s="265">
        <f>SUM(E104:P104)</f>
        <v>2939</v>
      </c>
      <c r="R104" s="59">
        <f>E104/E$206</f>
        <v>0.037197535780375254</v>
      </c>
      <c r="S104" s="59">
        <f>F104/F$206</f>
        <v>0.023463277526579493</v>
      </c>
      <c r="T104" s="59">
        <f>G104/G$206</f>
        <v>0.011221613572302292</v>
      </c>
      <c r="U104" s="59">
        <f>H104/H$206</f>
        <v>0.006789066650923903</v>
      </c>
      <c r="V104" s="59">
        <f>I104/I$206</f>
        <v>0.005339584554274923</v>
      </c>
      <c r="W104" s="59">
        <f>J104/J$206</f>
        <v>0.004700131603684903</v>
      </c>
      <c r="X104" s="59">
        <f>K104/K$206</f>
        <v>0.00448817538408424</v>
      </c>
      <c r="Y104" s="59">
        <f>L104/L$206</f>
        <v>0.0024291497975708503</v>
      </c>
      <c r="Z104" s="59">
        <f>M104/M$206</f>
        <v>0.004978778974861247</v>
      </c>
      <c r="AA104" s="59">
        <f>N104/N$206</f>
        <v>0.0019200558561703613</v>
      </c>
      <c r="AB104" s="59">
        <f>O104/O$206</f>
        <v>0.0031090161468257946</v>
      </c>
      <c r="AC104" s="18">
        <f>P104/P$206</f>
        <v>0.0022348559106057635</v>
      </c>
      <c r="AD104" s="301">
        <f>Q104/Q$206</f>
        <v>0.01267449532738493</v>
      </c>
      <c r="AE104" s="135"/>
      <c r="AF104" s="108"/>
      <c r="AG104" s="148"/>
      <c r="AH104" s="193">
        <f>AE104+AF104+AG104</f>
        <v>0</v>
      </c>
      <c r="AI104" s="135"/>
      <c r="AJ104" s="108"/>
      <c r="AK104" s="147"/>
      <c r="AL104" s="194">
        <f>AI104+AJ104+AK104</f>
        <v>0</v>
      </c>
      <c r="AM104" s="135"/>
      <c r="AN104" s="108"/>
      <c r="AO104" s="148"/>
      <c r="AP104" s="134">
        <f>AO104/11*12</f>
        <v>0</v>
      </c>
      <c r="AQ104" s="263">
        <f>AM104+AN104+AO104</f>
        <v>0</v>
      </c>
      <c r="AR104" s="263">
        <f>AM104+AN104+AP104</f>
        <v>0</v>
      </c>
      <c r="AS104" s="260">
        <f>AQ104/AQ$206</f>
        <v>0</v>
      </c>
      <c r="AT104" s="145">
        <f>SUM(L104:N104)</f>
        <v>121</v>
      </c>
      <c r="AU104" s="136">
        <f>AQ104</f>
        <v>0</v>
      </c>
      <c r="AV104" s="221">
        <f>AU104/SUM(L104:N104)</f>
        <v>0</v>
      </c>
      <c r="AW104" s="148"/>
      <c r="AX104" s="136">
        <f>P104-L104</f>
        <v>30</v>
      </c>
      <c r="AY104" s="134">
        <f>P104-M104</f>
        <v>-4</v>
      </c>
      <c r="AZ104" s="134">
        <f>P104-N104</f>
        <v>24</v>
      </c>
      <c r="BA104" s="134">
        <f>P104-O104</f>
        <v>-5</v>
      </c>
      <c r="BB104" s="134"/>
      <c r="BC104" s="46">
        <f>AX104/L104</f>
        <v>1.1111111111111112</v>
      </c>
      <c r="BD104" s="46">
        <f>AY104/M104</f>
        <v>-0.06557377049180328</v>
      </c>
      <c r="BE104" s="143">
        <f>AZ104/N104</f>
        <v>0.7272727272727273</v>
      </c>
      <c r="BF104" s="46">
        <f>BA104/O104</f>
        <v>-0.08064516129032258</v>
      </c>
      <c r="BG104" s="151"/>
      <c r="BH104" s="46"/>
      <c r="BI104" s="14">
        <v>239</v>
      </c>
      <c r="BJ104" s="48">
        <v>341</v>
      </c>
      <c r="BK104" s="48">
        <v>325</v>
      </c>
      <c r="BL104" s="48">
        <v>308</v>
      </c>
      <c r="BM104" s="48">
        <v>299</v>
      </c>
      <c r="BN104" s="48">
        <v>433</v>
      </c>
      <c r="BO104" s="48">
        <v>383</v>
      </c>
      <c r="BP104" s="264">
        <v>571</v>
      </c>
      <c r="BQ104" s="48">
        <v>497</v>
      </c>
      <c r="BR104" s="82">
        <v>497</v>
      </c>
      <c r="BS104" s="143">
        <f>E104/BI104</f>
        <v>6.644351464435147</v>
      </c>
      <c r="BT104" s="143">
        <f>F104/BJ104</f>
        <v>1.689149560117302</v>
      </c>
      <c r="BU104" s="143">
        <f>G104/BK104</f>
        <v>0.6492307692307693</v>
      </c>
      <c r="BV104" s="143">
        <f>H104/BL104</f>
        <v>0.37337662337662336</v>
      </c>
      <c r="BW104" s="143">
        <f>I104/BM104</f>
        <v>0.27424749163879597</v>
      </c>
      <c r="BX104" s="143">
        <f>J104/BN104</f>
        <v>0.17321016166281755</v>
      </c>
      <c r="BY104" s="143">
        <f>K104/BO104</f>
        <v>0.13577023498694518</v>
      </c>
      <c r="BZ104" s="143">
        <f>L104/BP104</f>
        <v>0.047285464098073555</v>
      </c>
      <c r="CA104" s="143">
        <f>M104/BQ104</f>
        <v>0.1227364185110664</v>
      </c>
      <c r="CB104" s="151">
        <f>N104/BR104</f>
        <v>0.06639839034205232</v>
      </c>
      <c r="CD104" s="10"/>
    </row>
    <row r="105" spans="1:82" ht="12" outlineLevel="1">
      <c r="A105" s="11"/>
      <c r="B105" s="141">
        <v>418</v>
      </c>
      <c r="C105" s="142" t="s">
        <v>219</v>
      </c>
      <c r="D105" s="58" t="s">
        <v>126</v>
      </c>
      <c r="E105" s="266">
        <v>0</v>
      </c>
      <c r="F105" s="132">
        <v>0</v>
      </c>
      <c r="G105" s="132">
        <v>0</v>
      </c>
      <c r="H105" s="132">
        <v>0</v>
      </c>
      <c r="I105" s="132">
        <v>1</v>
      </c>
      <c r="J105" s="132">
        <v>0</v>
      </c>
      <c r="K105" s="132">
        <v>0</v>
      </c>
      <c r="L105" s="132">
        <v>0</v>
      </c>
      <c r="M105" s="132">
        <v>0</v>
      </c>
      <c r="N105" s="132">
        <v>2</v>
      </c>
      <c r="O105" s="132">
        <v>0</v>
      </c>
      <c r="P105" s="132"/>
      <c r="Q105" s="265">
        <f>SUM(E105:P105)</f>
        <v>3</v>
      </c>
      <c r="R105" s="59">
        <f>E105/E$206</f>
        <v>0</v>
      </c>
      <c r="S105" s="59">
        <f>F105/F$206</f>
        <v>0</v>
      </c>
      <c r="T105" s="59">
        <f>G105/G$206</f>
        <v>0</v>
      </c>
      <c r="U105" s="59">
        <f>H105/H$206</f>
        <v>0</v>
      </c>
      <c r="V105" s="59">
        <f>I105/I$206</f>
        <v>6.511688480823077E-05</v>
      </c>
      <c r="W105" s="59">
        <f>J105/J$206</f>
        <v>0</v>
      </c>
      <c r="X105" s="59">
        <f>K105/K$206</f>
        <v>0</v>
      </c>
      <c r="Y105" s="59">
        <f>L105/L$206</f>
        <v>0</v>
      </c>
      <c r="Z105" s="59">
        <f>M105/M$206</f>
        <v>0</v>
      </c>
      <c r="AA105" s="59">
        <f>N105/N$206</f>
        <v>0.00011636702158608251</v>
      </c>
      <c r="AB105" s="59">
        <f>O105/O$206</f>
        <v>0</v>
      </c>
      <c r="AC105" s="18">
        <f>P105/P$206</f>
        <v>0</v>
      </c>
      <c r="AD105" s="301">
        <f>Q105/Q$206</f>
        <v>1.2937559027613063E-05</v>
      </c>
      <c r="AE105" s="135"/>
      <c r="AF105" s="108"/>
      <c r="AG105" s="148"/>
      <c r="AH105" s="193">
        <f>AE105+AF105+AG105</f>
        <v>0</v>
      </c>
      <c r="AI105" s="135"/>
      <c r="AJ105" s="108"/>
      <c r="AK105" s="147"/>
      <c r="AL105" s="194">
        <f>AI105+AJ105+AK105</f>
        <v>0</v>
      </c>
      <c r="AM105" s="135"/>
      <c r="AN105" s="108"/>
      <c r="AO105" s="148"/>
      <c r="AP105" s="134">
        <f>AO105/11*12</f>
        <v>0</v>
      </c>
      <c r="AQ105" s="263">
        <f>AM105+AN105+AO105</f>
        <v>0</v>
      </c>
      <c r="AR105" s="263">
        <f>AM105+AN105+AP105</f>
        <v>0</v>
      </c>
      <c r="AS105" s="260">
        <f>AQ105/AQ$206</f>
        <v>0</v>
      </c>
      <c r="AT105" s="145">
        <f>SUM(L105:N105)</f>
        <v>2</v>
      </c>
      <c r="AU105" s="136">
        <f>AQ105</f>
        <v>0</v>
      </c>
      <c r="AV105" s="221">
        <f>AU105/SUM(L105:N105)</f>
        <v>0</v>
      </c>
      <c r="AW105" s="148"/>
      <c r="AX105" s="136">
        <f>P105-L105</f>
        <v>0</v>
      </c>
      <c r="AY105" s="134">
        <f>P105-M105</f>
        <v>0</v>
      </c>
      <c r="AZ105" s="134">
        <f>P105-N105</f>
        <v>-2</v>
      </c>
      <c r="BA105" s="134">
        <f>P105-O105</f>
        <v>0</v>
      </c>
      <c r="BB105" s="134"/>
      <c r="BC105" s="46"/>
      <c r="BD105" s="46"/>
      <c r="BE105" s="137">
        <f>AZ105/N105</f>
        <v>-1</v>
      </c>
      <c r="BF105" s="46"/>
      <c r="BG105" s="151"/>
      <c r="BH105" s="46"/>
      <c r="BI105" s="14">
        <v>9</v>
      </c>
      <c r="BJ105" s="48">
        <v>-3</v>
      </c>
      <c r="BK105" s="48">
        <v>3</v>
      </c>
      <c r="BL105" s="48">
        <v>6</v>
      </c>
      <c r="BM105" s="48">
        <v>5</v>
      </c>
      <c r="BN105" s="48">
        <v>3</v>
      </c>
      <c r="BO105" s="48">
        <v>-7</v>
      </c>
      <c r="BP105" s="264">
        <v>5</v>
      </c>
      <c r="BQ105" s="48">
        <v>5</v>
      </c>
      <c r="BR105" s="82">
        <v>5</v>
      </c>
      <c r="BS105" s="143">
        <f>E105/BI105</f>
        <v>0</v>
      </c>
      <c r="BT105" s="143">
        <f>F105/BJ105</f>
        <v>0</v>
      </c>
      <c r="BU105" s="143">
        <f>G105/BK105</f>
        <v>0</v>
      </c>
      <c r="BV105" s="143">
        <f>H105/BL105</f>
        <v>0</v>
      </c>
      <c r="BW105" s="143">
        <f>I105/BM105</f>
        <v>0.2</v>
      </c>
      <c r="BX105" s="143">
        <f>J105/BN105</f>
        <v>0</v>
      </c>
      <c r="BY105" s="143">
        <f>K105/BO105</f>
        <v>0</v>
      </c>
      <c r="BZ105" s="143">
        <f>L105/BP105</f>
        <v>0</v>
      </c>
      <c r="CA105" s="143">
        <f>M105/BQ105</f>
        <v>0</v>
      </c>
      <c r="CB105" s="151">
        <f>N105/BR105</f>
        <v>0.4</v>
      </c>
      <c r="CD105" s="10"/>
    </row>
    <row r="106" spans="1:82" ht="12" outlineLevel="1">
      <c r="A106" s="11"/>
      <c r="B106" s="141">
        <v>518</v>
      </c>
      <c r="C106" s="142" t="s">
        <v>219</v>
      </c>
      <c r="D106" s="58" t="s">
        <v>142</v>
      </c>
      <c r="E106" s="258">
        <v>12</v>
      </c>
      <c r="F106" s="132">
        <v>7</v>
      </c>
      <c r="G106" s="132">
        <v>6</v>
      </c>
      <c r="H106" s="132">
        <v>3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1</v>
      </c>
      <c r="O106" s="132">
        <v>0</v>
      </c>
      <c r="P106" s="132">
        <v>0</v>
      </c>
      <c r="Q106" s="265">
        <f>SUM(E106:P106)</f>
        <v>29</v>
      </c>
      <c r="R106" s="59">
        <f>E106/E$206</f>
        <v>0.0002810896910355813</v>
      </c>
      <c r="S106" s="59">
        <f>F106/F$206</f>
        <v>0.00028514399771884804</v>
      </c>
      <c r="T106" s="59">
        <f>G106/G$206</f>
        <v>0.00031909801627399883</v>
      </c>
      <c r="U106" s="59">
        <f>H106/H$206</f>
        <v>0.00017710608654584095</v>
      </c>
      <c r="V106" s="59">
        <f>I106/I$206</f>
        <v>0</v>
      </c>
      <c r="W106" s="59">
        <f>J106/J$206</f>
        <v>0</v>
      </c>
      <c r="X106" s="59">
        <f>K106/K$206</f>
        <v>0</v>
      </c>
      <c r="Y106" s="59">
        <f>L106/L$206</f>
        <v>0</v>
      </c>
      <c r="Z106" s="59">
        <f>M106/M$206</f>
        <v>0</v>
      </c>
      <c r="AA106" s="59">
        <f>N106/N$206</f>
        <v>5.8183510793041255E-05</v>
      </c>
      <c r="AB106" s="59">
        <f>O106/O$206</f>
        <v>0</v>
      </c>
      <c r="AC106" s="18">
        <f>P106/P$206</f>
        <v>0</v>
      </c>
      <c r="AD106" s="301">
        <f>Q106/Q$206</f>
        <v>0.00012506307060025963</v>
      </c>
      <c r="AE106" s="135"/>
      <c r="AF106" s="108"/>
      <c r="AG106" s="148"/>
      <c r="AH106" s="193">
        <f>AE106+AF106+AG106</f>
        <v>0</v>
      </c>
      <c r="AI106" s="135"/>
      <c r="AJ106" s="108"/>
      <c r="AK106" s="147"/>
      <c r="AL106" s="194">
        <f>AI106+AJ106+AK106</f>
        <v>0</v>
      </c>
      <c r="AM106" s="135"/>
      <c r="AN106" s="108"/>
      <c r="AO106" s="148"/>
      <c r="AP106" s="134">
        <f>AO106/11*12</f>
        <v>0</v>
      </c>
      <c r="AQ106" s="263">
        <f>AM106+AN106+AO106</f>
        <v>0</v>
      </c>
      <c r="AR106" s="263">
        <f>AM106+AN106+AP106</f>
        <v>0</v>
      </c>
      <c r="AS106" s="260">
        <f>AQ106/AQ$206</f>
        <v>0</v>
      </c>
      <c r="AT106" s="145">
        <f>SUM(L106:N106)</f>
        <v>1</v>
      </c>
      <c r="AU106" s="136">
        <f>AQ106</f>
        <v>0</v>
      </c>
      <c r="AV106" s="221">
        <f>AU106/SUM(L106:N106)</f>
        <v>0</v>
      </c>
      <c r="AW106" s="148"/>
      <c r="AX106" s="136">
        <f>P106-L106</f>
        <v>0</v>
      </c>
      <c r="AY106" s="134">
        <f>P106-M106</f>
        <v>0</v>
      </c>
      <c r="AZ106" s="134">
        <f>P106-N106</f>
        <v>-1</v>
      </c>
      <c r="BA106" s="134">
        <f>P106-O106</f>
        <v>0</v>
      </c>
      <c r="BB106" s="134"/>
      <c r="BC106" s="46"/>
      <c r="BD106" s="46"/>
      <c r="BE106" s="137">
        <f>AZ106/N106</f>
        <v>-1</v>
      </c>
      <c r="BF106" s="46"/>
      <c r="BG106" s="151"/>
      <c r="BH106" s="46"/>
      <c r="BI106" s="14">
        <v>88</v>
      </c>
      <c r="BJ106" s="48">
        <v>264</v>
      </c>
      <c r="BK106" s="48">
        <v>215</v>
      </c>
      <c r="BL106" s="48">
        <v>107</v>
      </c>
      <c r="BM106" s="48">
        <v>166</v>
      </c>
      <c r="BN106" s="48">
        <v>90</v>
      </c>
      <c r="BO106" s="48">
        <v>97</v>
      </c>
      <c r="BP106" s="264">
        <v>156</v>
      </c>
      <c r="BQ106" s="48">
        <v>128.5</v>
      </c>
      <c r="BR106" s="82">
        <v>128.5</v>
      </c>
      <c r="BS106" s="143">
        <f>E106/BI106</f>
        <v>0.13636363636363635</v>
      </c>
      <c r="BT106" s="143">
        <f>F106/BJ106</f>
        <v>0.026515151515151516</v>
      </c>
      <c r="BU106" s="143">
        <f>G106/BK106</f>
        <v>0.027906976744186046</v>
      </c>
      <c r="BV106" s="143">
        <f>H106/BL106</f>
        <v>0.028037383177570093</v>
      </c>
      <c r="BW106" s="143">
        <f>I106/BM106</f>
        <v>0</v>
      </c>
      <c r="BX106" s="143">
        <f>J106/BN106</f>
        <v>0</v>
      </c>
      <c r="BY106" s="143">
        <f>K106/BO106</f>
        <v>0</v>
      </c>
      <c r="BZ106" s="143">
        <f>L106/BP106</f>
        <v>0</v>
      </c>
      <c r="CA106" s="143">
        <f>M106/BQ106</f>
        <v>0</v>
      </c>
      <c r="CB106" s="151">
        <f>N106/BR106</f>
        <v>0.007782101167315175</v>
      </c>
      <c r="CD106" s="10"/>
    </row>
    <row r="107" spans="1:82" ht="12" outlineLevel="1">
      <c r="A107" s="11"/>
      <c r="B107" s="141" t="s">
        <v>12</v>
      </c>
      <c r="C107" s="142" t="s">
        <v>224</v>
      </c>
      <c r="D107" s="58" t="s">
        <v>153</v>
      </c>
      <c r="E107" s="266">
        <v>166</v>
      </c>
      <c r="F107" s="132">
        <v>105</v>
      </c>
      <c r="G107" s="132">
        <v>70</v>
      </c>
      <c r="H107" s="132">
        <v>42</v>
      </c>
      <c r="I107" s="132">
        <v>22</v>
      </c>
      <c r="J107" s="132">
        <v>13</v>
      </c>
      <c r="K107" s="132">
        <v>3</v>
      </c>
      <c r="L107" s="132">
        <v>9</v>
      </c>
      <c r="M107" s="132">
        <v>2</v>
      </c>
      <c r="N107" s="132">
        <v>6</v>
      </c>
      <c r="O107" s="132">
        <v>0</v>
      </c>
      <c r="P107" s="20">
        <v>0</v>
      </c>
      <c r="Q107" s="265">
        <f>SUM(E107:P107)</f>
        <v>438</v>
      </c>
      <c r="R107" s="59">
        <f>E107/E$206</f>
        <v>0.003888407392658874</v>
      </c>
      <c r="S107" s="59">
        <f>F107/F$206</f>
        <v>0.00427715996578272</v>
      </c>
      <c r="T107" s="59">
        <f>G107/G$206</f>
        <v>0.0037228101898633195</v>
      </c>
      <c r="U107" s="59">
        <f>H107/H$206</f>
        <v>0.0024794852116417736</v>
      </c>
      <c r="V107" s="59">
        <f>I107/I$206</f>
        <v>0.001432571465781077</v>
      </c>
      <c r="W107" s="59">
        <f>J107/J$206</f>
        <v>0.0008146894779720499</v>
      </c>
      <c r="X107" s="59">
        <f>K107/K$206</f>
        <v>0.0002589331952356292</v>
      </c>
      <c r="Y107" s="59">
        <f>L107/L$206</f>
        <v>0.0008097165991902834</v>
      </c>
      <c r="Z107" s="59">
        <f>M107/M$206</f>
        <v>0.0001632386549134835</v>
      </c>
      <c r="AA107" s="59">
        <f>N107/N$206</f>
        <v>0.00034910106475824753</v>
      </c>
      <c r="AB107" s="59">
        <f>O107/O$206</f>
        <v>0</v>
      </c>
      <c r="AC107" s="18">
        <f>P107/P$206</f>
        <v>0</v>
      </c>
      <c r="AD107" s="301">
        <f>Q107/Q$206</f>
        <v>0.0018888836180315073</v>
      </c>
      <c r="AE107" s="135"/>
      <c r="AF107" s="108"/>
      <c r="AG107" s="148"/>
      <c r="AH107" s="193">
        <f>AE107+AF107+AG107</f>
        <v>0</v>
      </c>
      <c r="AI107" s="135"/>
      <c r="AJ107" s="108"/>
      <c r="AK107" s="147"/>
      <c r="AL107" s="194">
        <f>AI107+AJ107+AK107</f>
        <v>0</v>
      </c>
      <c r="AM107" s="135"/>
      <c r="AN107" s="108"/>
      <c r="AO107" s="148"/>
      <c r="AP107" s="134">
        <f>AO107/11*12</f>
        <v>0</v>
      </c>
      <c r="AQ107" s="263">
        <f>AM107+AN107+AO107</f>
        <v>0</v>
      </c>
      <c r="AR107" s="263">
        <f>AM107+AN107+AP107</f>
        <v>0</v>
      </c>
      <c r="AS107" s="260">
        <f>AQ107/AQ$206</f>
        <v>0</v>
      </c>
      <c r="AT107" s="145">
        <f>SUM(L107:N107)</f>
        <v>17</v>
      </c>
      <c r="AU107" s="136">
        <f>AQ107</f>
        <v>0</v>
      </c>
      <c r="AV107" s="221">
        <f>AU107/SUM(L107:N107)</f>
        <v>0</v>
      </c>
      <c r="AW107" s="148"/>
      <c r="AX107" s="136">
        <f>P107-L107</f>
        <v>-9</v>
      </c>
      <c r="AY107" s="134">
        <f>P107-M107</f>
        <v>-2</v>
      </c>
      <c r="AZ107" s="134">
        <f>P107-N107</f>
        <v>-6</v>
      </c>
      <c r="BA107" s="134">
        <f>P107-O107</f>
        <v>0</v>
      </c>
      <c r="BB107" s="134"/>
      <c r="BC107" s="46">
        <f>AX107/L107</f>
        <v>-1</v>
      </c>
      <c r="BD107" s="46">
        <f>AY107/M107</f>
        <v>-1</v>
      </c>
      <c r="BE107" s="143">
        <f>AZ107/N107</f>
        <v>-1</v>
      </c>
      <c r="BF107" s="46"/>
      <c r="BG107" s="151"/>
      <c r="BH107" s="46"/>
      <c r="BI107" s="14">
        <v>671</v>
      </c>
      <c r="BJ107" s="48">
        <v>2634</v>
      </c>
      <c r="BK107" s="48">
        <v>2100</v>
      </c>
      <c r="BL107" s="48">
        <v>1676</v>
      </c>
      <c r="BM107" s="48">
        <v>2891</v>
      </c>
      <c r="BN107" s="48">
        <v>4500</v>
      </c>
      <c r="BO107" s="48">
        <v>5736</v>
      </c>
      <c r="BP107" s="264">
        <v>8142</v>
      </c>
      <c r="BQ107" s="48">
        <v>6638.5</v>
      </c>
      <c r="BR107" s="82">
        <v>6638.5</v>
      </c>
      <c r="BS107" s="143">
        <f>E107/BI107</f>
        <v>0.2473919523099851</v>
      </c>
      <c r="BT107" s="143">
        <f>F107/BJ107</f>
        <v>0.03986332574031891</v>
      </c>
      <c r="BU107" s="143">
        <f>G107/BK107</f>
        <v>0.03333333333333333</v>
      </c>
      <c r="BV107" s="143">
        <f>H107/BL107</f>
        <v>0.025059665871121718</v>
      </c>
      <c r="BW107" s="143">
        <f>I107/BM107</f>
        <v>0.007609823590453131</v>
      </c>
      <c r="BX107" s="143">
        <f>J107/BN107</f>
        <v>0.0028888888888888888</v>
      </c>
      <c r="BY107" s="143">
        <f>K107/BO107</f>
        <v>0.0005230125523012552</v>
      </c>
      <c r="BZ107" s="143">
        <f>L107/BP107</f>
        <v>0.001105379513633014</v>
      </c>
      <c r="CA107" s="143">
        <f>M107/BQ107</f>
        <v>0.0003012728779091662</v>
      </c>
      <c r="CB107" s="151">
        <f>N107/BR107</f>
        <v>0.0009038186337274987</v>
      </c>
      <c r="CD107" s="10"/>
    </row>
    <row r="108" spans="1:82" ht="12" outlineLevel="1">
      <c r="A108" s="11"/>
      <c r="B108" s="141">
        <v>124</v>
      </c>
      <c r="C108" s="142" t="s">
        <v>224</v>
      </c>
      <c r="D108" s="58" t="s">
        <v>49</v>
      </c>
      <c r="E108" s="266">
        <v>948</v>
      </c>
      <c r="F108" s="132">
        <v>697</v>
      </c>
      <c r="G108" s="132">
        <v>631</v>
      </c>
      <c r="H108" s="132">
        <v>282</v>
      </c>
      <c r="I108" s="132">
        <v>154</v>
      </c>
      <c r="J108" s="132">
        <v>385</v>
      </c>
      <c r="K108" s="132">
        <v>191</v>
      </c>
      <c r="L108" s="132">
        <v>108</v>
      </c>
      <c r="M108" s="132">
        <v>43</v>
      </c>
      <c r="N108" s="132">
        <v>98</v>
      </c>
      <c r="O108" s="132">
        <v>56</v>
      </c>
      <c r="P108" s="132">
        <v>69</v>
      </c>
      <c r="Q108" s="265">
        <f>SUM(E108:P108)</f>
        <v>3662</v>
      </c>
      <c r="R108" s="59">
        <f>E108/E$206</f>
        <v>0.02220608559181092</v>
      </c>
      <c r="S108" s="59">
        <f>F108/F$206</f>
        <v>0.028392195201433868</v>
      </c>
      <c r="T108" s="59">
        <f>G108/G$206</f>
        <v>0.03355847471148221</v>
      </c>
      <c r="U108" s="59">
        <f>H108/H$206</f>
        <v>0.01664797213530905</v>
      </c>
      <c r="V108" s="59">
        <f>I108/I$206</f>
        <v>0.010028000260467539</v>
      </c>
      <c r="W108" s="59">
        <f>J108/J$206</f>
        <v>0.02412734223224917</v>
      </c>
      <c r="X108" s="59">
        <f>K108/K$206</f>
        <v>0.016485413430001726</v>
      </c>
      <c r="Y108" s="59">
        <f>L108/L$206</f>
        <v>0.009716599190283401</v>
      </c>
      <c r="Z108" s="59">
        <f>M108/M$206</f>
        <v>0.0035096310806398954</v>
      </c>
      <c r="AA108" s="59">
        <f>N108/N$206</f>
        <v>0.005701984057718042</v>
      </c>
      <c r="AB108" s="59">
        <f>O108/O$206</f>
        <v>0.0028081436164878147</v>
      </c>
      <c r="AC108" s="18">
        <f>P108/P$206</f>
        <v>0.002705351891785924</v>
      </c>
      <c r="AD108" s="301">
        <f>Q108/Q$206</f>
        <v>0.015792447053039678</v>
      </c>
      <c r="AE108" s="135"/>
      <c r="AF108" s="108"/>
      <c r="AG108" s="148"/>
      <c r="AH108" s="193">
        <f>AE108+AF108+AG108</f>
        <v>0</v>
      </c>
      <c r="AI108" s="135"/>
      <c r="AJ108" s="108"/>
      <c r="AK108" s="147"/>
      <c r="AL108" s="194">
        <f>AI108+AJ108+AK108</f>
        <v>0</v>
      </c>
      <c r="AM108" s="135"/>
      <c r="AN108" s="108"/>
      <c r="AO108" s="148"/>
      <c r="AP108" s="134">
        <f>AO108/11*12</f>
        <v>0</v>
      </c>
      <c r="AQ108" s="263">
        <f>AM108+AN108+AO108</f>
        <v>0</v>
      </c>
      <c r="AR108" s="263">
        <f>AM108+AN108+AP108</f>
        <v>0</v>
      </c>
      <c r="AS108" s="260">
        <f>AQ108/AQ$206</f>
        <v>0</v>
      </c>
      <c r="AT108" s="145">
        <f>SUM(L108:N108)</f>
        <v>249</v>
      </c>
      <c r="AU108" s="136">
        <f>AQ108</f>
        <v>0</v>
      </c>
      <c r="AV108" s="221">
        <f>AU108/SUM(L108:N108)</f>
        <v>0</v>
      </c>
      <c r="AW108" s="148"/>
      <c r="AX108" s="136">
        <f>P108-L108</f>
        <v>-39</v>
      </c>
      <c r="AY108" s="134">
        <f>P108-M108</f>
        <v>26</v>
      </c>
      <c r="AZ108" s="134">
        <f>P108-N108</f>
        <v>-29</v>
      </c>
      <c r="BA108" s="134">
        <f>P108-O108</f>
        <v>13</v>
      </c>
      <c r="BB108" s="134"/>
      <c r="BC108" s="46">
        <f>AX108/L108</f>
        <v>-0.3611111111111111</v>
      </c>
      <c r="BD108" s="46">
        <f>AY108/M108</f>
        <v>0.6046511627906976</v>
      </c>
      <c r="BE108" s="137">
        <f>AZ108/N108</f>
        <v>-0.29591836734693877</v>
      </c>
      <c r="BF108" s="46">
        <f>BA108/O108</f>
        <v>0.23214285714285715</v>
      </c>
      <c r="BG108" s="151"/>
      <c r="BH108" s="46"/>
      <c r="BI108" s="14">
        <v>483</v>
      </c>
      <c r="BJ108" s="48">
        <v>1065</v>
      </c>
      <c r="BK108" s="48">
        <v>1171</v>
      </c>
      <c r="BL108" s="48">
        <v>882</v>
      </c>
      <c r="BM108" s="48">
        <v>1282</v>
      </c>
      <c r="BN108" s="48">
        <v>2282</v>
      </c>
      <c r="BO108" s="48">
        <v>3089</v>
      </c>
      <c r="BP108" s="264">
        <v>5669</v>
      </c>
      <c r="BQ108" s="48">
        <v>5957.5</v>
      </c>
      <c r="BR108" s="82">
        <v>5957.5</v>
      </c>
      <c r="BS108" s="143">
        <f>E108/BI108</f>
        <v>1.9627329192546583</v>
      </c>
      <c r="BT108" s="143">
        <f>F108/BJ108</f>
        <v>0.6544600938967137</v>
      </c>
      <c r="BU108" s="143">
        <f>G108/BK108</f>
        <v>0.5388556789069172</v>
      </c>
      <c r="BV108" s="143">
        <f>H108/BL108</f>
        <v>0.3197278911564626</v>
      </c>
      <c r="BW108" s="143">
        <f>I108/BM108</f>
        <v>0.12012480499219969</v>
      </c>
      <c r="BX108" s="143">
        <f>J108/BN108</f>
        <v>0.1687116564417178</v>
      </c>
      <c r="BY108" s="143">
        <f>K108/BO108</f>
        <v>0.06183230819035287</v>
      </c>
      <c r="BZ108" s="143">
        <f>L108/BP108</f>
        <v>0.019050979008643498</v>
      </c>
      <c r="CA108" s="143">
        <f>M108/BQ108</f>
        <v>0.00721779269827948</v>
      </c>
      <c r="CB108" s="151">
        <f>N108/BR108</f>
        <v>0.01644985312631137</v>
      </c>
      <c r="CD108" s="10"/>
    </row>
    <row r="109" spans="1:82" ht="12" outlineLevel="1">
      <c r="A109" s="11"/>
      <c r="B109" s="141">
        <v>147</v>
      </c>
      <c r="C109" s="142" t="s">
        <v>224</v>
      </c>
      <c r="D109" s="58" t="s">
        <v>196</v>
      </c>
      <c r="E109" s="266">
        <v>1</v>
      </c>
      <c r="F109" s="132">
        <v>2</v>
      </c>
      <c r="G109" s="132">
        <v>1</v>
      </c>
      <c r="H109" s="132">
        <v>0</v>
      </c>
      <c r="I109" s="132">
        <v>0</v>
      </c>
      <c r="J109" s="132">
        <v>0</v>
      </c>
      <c r="K109" s="132">
        <v>1</v>
      </c>
      <c r="L109" s="132">
        <v>0</v>
      </c>
      <c r="M109" s="132">
        <v>0</v>
      </c>
      <c r="N109" s="132">
        <v>1</v>
      </c>
      <c r="O109" s="132">
        <v>0</v>
      </c>
      <c r="P109" s="20">
        <v>0</v>
      </c>
      <c r="Q109" s="265">
        <f>SUM(E109:P109)</f>
        <v>6</v>
      </c>
      <c r="R109" s="59">
        <f>E109/E$206</f>
        <v>2.3424140919631773E-05</v>
      </c>
      <c r="S109" s="59">
        <f>F109/F$206</f>
        <v>8.146971363395658E-05</v>
      </c>
      <c r="T109" s="59">
        <f>G109/G$206</f>
        <v>5.318300271233314E-05</v>
      </c>
      <c r="U109" s="59">
        <f>H109/H$206</f>
        <v>0</v>
      </c>
      <c r="V109" s="59">
        <f>I109/I$206</f>
        <v>0</v>
      </c>
      <c r="W109" s="59">
        <f>J109/J$206</f>
        <v>0</v>
      </c>
      <c r="X109" s="59">
        <f>K109/K$206</f>
        <v>8.631106507854307E-05</v>
      </c>
      <c r="Y109" s="59">
        <f>L109/L$206</f>
        <v>0</v>
      </c>
      <c r="Z109" s="59">
        <f>M109/M$206</f>
        <v>0</v>
      </c>
      <c r="AA109" s="59">
        <f>N109/N$206</f>
        <v>5.8183510793041255E-05</v>
      </c>
      <c r="AB109" s="59">
        <f>O109/O$206</f>
        <v>0</v>
      </c>
      <c r="AC109" s="18">
        <f>P109/P$206</f>
        <v>0</v>
      </c>
      <c r="AD109" s="301">
        <f>Q109/Q$206</f>
        <v>2.5875118055226126E-05</v>
      </c>
      <c r="AE109" s="135"/>
      <c r="AF109" s="108"/>
      <c r="AG109" s="148"/>
      <c r="AH109" s="193">
        <f>AE109+AF109+AG109</f>
        <v>0</v>
      </c>
      <c r="AI109" s="135"/>
      <c r="AJ109" s="108"/>
      <c r="AK109" s="147"/>
      <c r="AL109" s="194">
        <f>AI109+AJ109+AK109</f>
        <v>0</v>
      </c>
      <c r="AM109" s="135"/>
      <c r="AN109" s="108"/>
      <c r="AO109" s="148"/>
      <c r="AP109" s="134">
        <f>AO109/11*12</f>
        <v>0</v>
      </c>
      <c r="AQ109" s="263">
        <f>AM109+AN109+AO109</f>
        <v>0</v>
      </c>
      <c r="AR109" s="263">
        <f>AM109+AN109+AP109</f>
        <v>0</v>
      </c>
      <c r="AS109" s="260">
        <f>AQ109/AQ$206</f>
        <v>0</v>
      </c>
      <c r="AT109" s="145">
        <f>SUM(L109:N109)</f>
        <v>1</v>
      </c>
      <c r="AU109" s="136">
        <f>AQ109</f>
        <v>0</v>
      </c>
      <c r="AV109" s="221">
        <f>AU109/SUM(L109:N109)</f>
        <v>0</v>
      </c>
      <c r="AW109" s="148"/>
      <c r="AX109" s="136">
        <f>P109-L109</f>
        <v>0</v>
      </c>
      <c r="AY109" s="134">
        <f>P109-M109</f>
        <v>0</v>
      </c>
      <c r="AZ109" s="134">
        <f>P109-N109</f>
        <v>-1</v>
      </c>
      <c r="BA109" s="134">
        <f>P109-O109</f>
        <v>0</v>
      </c>
      <c r="BB109" s="134"/>
      <c r="BC109" s="46"/>
      <c r="BD109" s="46"/>
      <c r="BE109" s="137">
        <f>AZ109/N109</f>
        <v>-1</v>
      </c>
      <c r="BF109" s="46"/>
      <c r="BG109" s="151"/>
      <c r="BH109" s="46"/>
      <c r="BI109" s="13">
        <v>313</v>
      </c>
      <c r="BJ109" s="12">
        <v>9</v>
      </c>
      <c r="BK109" s="12">
        <v>20</v>
      </c>
      <c r="BL109" s="12">
        <v>49</v>
      </c>
      <c r="BM109" s="12">
        <v>51</v>
      </c>
      <c r="BN109" s="12">
        <v>137</v>
      </c>
      <c r="BO109" s="12">
        <v>71</v>
      </c>
      <c r="BP109" s="270">
        <v>51</v>
      </c>
      <c r="BQ109" s="12">
        <v>108</v>
      </c>
      <c r="BR109" s="113">
        <v>108</v>
      </c>
      <c r="BS109" s="143">
        <f>E109/BI109</f>
        <v>0.003194888178913738</v>
      </c>
      <c r="BT109" s="143">
        <f>F109/BJ109</f>
        <v>0.2222222222222222</v>
      </c>
      <c r="BU109" s="143">
        <f>G109/BK109</f>
        <v>0.05</v>
      </c>
      <c r="BV109" s="143">
        <f>H109/BL109</f>
        <v>0</v>
      </c>
      <c r="BW109" s="143">
        <f>I109/BM109</f>
        <v>0</v>
      </c>
      <c r="BX109" s="143">
        <f>J109/BN109</f>
        <v>0</v>
      </c>
      <c r="BY109" s="143">
        <f>K109/BO109</f>
        <v>0.014084507042253521</v>
      </c>
      <c r="BZ109" s="143">
        <f>L109/BP109</f>
        <v>0</v>
      </c>
      <c r="CA109" s="143">
        <f>M109/BQ109</f>
        <v>0</v>
      </c>
      <c r="CB109" s="151">
        <f>N109/BR109</f>
        <v>0.009259259259259259</v>
      </c>
      <c r="CD109" s="10"/>
    </row>
    <row r="110" spans="1:82" ht="12" outlineLevel="1">
      <c r="A110" s="11"/>
      <c r="B110" s="141">
        <v>141</v>
      </c>
      <c r="C110" s="142" t="s">
        <v>224</v>
      </c>
      <c r="D110" s="58" t="s">
        <v>197</v>
      </c>
      <c r="E110" s="266">
        <v>1392</v>
      </c>
      <c r="F110" s="132">
        <v>898</v>
      </c>
      <c r="G110" s="132">
        <v>635</v>
      </c>
      <c r="H110" s="132">
        <v>390</v>
      </c>
      <c r="I110" s="132">
        <v>730</v>
      </c>
      <c r="J110" s="132">
        <v>773</v>
      </c>
      <c r="K110" s="132">
        <v>126</v>
      </c>
      <c r="L110" s="132">
        <v>364</v>
      </c>
      <c r="M110" s="132">
        <v>239</v>
      </c>
      <c r="N110" s="132">
        <v>261</v>
      </c>
      <c r="O110" s="132">
        <v>53</v>
      </c>
      <c r="P110" s="20">
        <v>36</v>
      </c>
      <c r="Q110" s="265">
        <f>SUM(E110:P110)</f>
        <v>5897</v>
      </c>
      <c r="R110" s="59">
        <f>E110/E$206</f>
        <v>0.03260640416012743</v>
      </c>
      <c r="S110" s="59">
        <f>F110/F$206</f>
        <v>0.0365799014216465</v>
      </c>
      <c r="T110" s="59">
        <f>G110/G$206</f>
        <v>0.03377120672233154</v>
      </c>
      <c r="U110" s="59">
        <f>H110/H$206</f>
        <v>0.023023791250959325</v>
      </c>
      <c r="V110" s="59">
        <f>I110/I$206</f>
        <v>0.04753532591000847</v>
      </c>
      <c r="W110" s="59">
        <f>J110/J$206</f>
        <v>0.04844268972864574</v>
      </c>
      <c r="X110" s="59">
        <f>K110/K$206</f>
        <v>0.010875194199896427</v>
      </c>
      <c r="Y110" s="59">
        <f>L110/L$206</f>
        <v>0.03274853801169591</v>
      </c>
      <c r="Z110" s="59">
        <f>M110/M$206</f>
        <v>0.01950701926216128</v>
      </c>
      <c r="AA110" s="59">
        <f>N110/N$206</f>
        <v>0.015185896316983766</v>
      </c>
      <c r="AB110" s="59">
        <f>O110/O$206</f>
        <v>0.0026577073513188248</v>
      </c>
      <c r="AC110" s="18">
        <f>P110/P$206</f>
        <v>0.0014114879435404822</v>
      </c>
      <c r="AD110" s="301">
        <f>Q110/Q$206</f>
        <v>0.02543092852861141</v>
      </c>
      <c r="AE110" s="135"/>
      <c r="AF110" s="108"/>
      <c r="AG110" s="148"/>
      <c r="AH110" s="193">
        <f>AE110+AF110+AG110</f>
        <v>0</v>
      </c>
      <c r="AI110" s="135"/>
      <c r="AJ110" s="108"/>
      <c r="AK110" s="147"/>
      <c r="AL110" s="194">
        <f>AI110+AJ110+AK110</f>
        <v>0</v>
      </c>
      <c r="AM110" s="135"/>
      <c r="AN110" s="108"/>
      <c r="AO110" s="148"/>
      <c r="AP110" s="134">
        <f>AO110/11*12</f>
        <v>0</v>
      </c>
      <c r="AQ110" s="263">
        <f>AM110+AN110+AO110</f>
        <v>0</v>
      </c>
      <c r="AR110" s="263">
        <f>AM110+AN110+AP110</f>
        <v>0</v>
      </c>
      <c r="AS110" s="260">
        <f>AQ110/AQ$206</f>
        <v>0</v>
      </c>
      <c r="AT110" s="145">
        <f>SUM(L110:N110)</f>
        <v>864</v>
      </c>
      <c r="AU110" s="136">
        <f>AQ110</f>
        <v>0</v>
      </c>
      <c r="AV110" s="221">
        <f>AU110/SUM(L110:N110)</f>
        <v>0</v>
      </c>
      <c r="AW110" s="148"/>
      <c r="AX110" s="136">
        <f>P110-L110</f>
        <v>-328</v>
      </c>
      <c r="AY110" s="134">
        <f>P110-M110</f>
        <v>-203</v>
      </c>
      <c r="AZ110" s="134">
        <f>P110-N110</f>
        <v>-225</v>
      </c>
      <c r="BA110" s="134">
        <f>P110-O110</f>
        <v>-17</v>
      </c>
      <c r="BB110" s="134"/>
      <c r="BC110" s="46">
        <f>AX110/L110</f>
        <v>-0.9010989010989011</v>
      </c>
      <c r="BD110" s="46">
        <f>AY110/M110</f>
        <v>-0.8493723849372385</v>
      </c>
      <c r="BE110" s="137">
        <f>AZ110/N110</f>
        <v>-0.8620689655172413</v>
      </c>
      <c r="BF110" s="46">
        <f>BA110/O110</f>
        <v>-0.32075471698113206</v>
      </c>
      <c r="BG110" s="151"/>
      <c r="BH110" s="46"/>
      <c r="BI110" s="14">
        <v>120</v>
      </c>
      <c r="BJ110" s="48">
        <v>163</v>
      </c>
      <c r="BK110" s="48">
        <v>296</v>
      </c>
      <c r="BL110" s="48">
        <v>189</v>
      </c>
      <c r="BM110" s="48">
        <v>338</v>
      </c>
      <c r="BN110" s="48">
        <v>802</v>
      </c>
      <c r="BO110" s="48">
        <v>632</v>
      </c>
      <c r="BP110" s="264">
        <v>517</v>
      </c>
      <c r="BQ110" s="48">
        <v>595.5</v>
      </c>
      <c r="BR110" s="82">
        <v>595.5</v>
      </c>
      <c r="BS110" s="143">
        <f>E110/BI110</f>
        <v>11.6</v>
      </c>
      <c r="BT110" s="143">
        <f>F110/BJ110</f>
        <v>5.50920245398773</v>
      </c>
      <c r="BU110" s="143">
        <f>G110/BK110</f>
        <v>2.14527027027027</v>
      </c>
      <c r="BV110" s="143">
        <f>H110/BL110</f>
        <v>2.0634920634920637</v>
      </c>
      <c r="BW110" s="143">
        <f>I110/BM110</f>
        <v>2.1597633136094676</v>
      </c>
      <c r="BX110" s="143">
        <f>J110/BN110</f>
        <v>0.9638403990024937</v>
      </c>
      <c r="BY110" s="143">
        <f>K110/BO110</f>
        <v>0.19936708860759494</v>
      </c>
      <c r="BZ110" s="143">
        <f>L110/BP110</f>
        <v>0.7040618955512572</v>
      </c>
      <c r="CA110" s="143">
        <f>M110/BQ110</f>
        <v>0.40134340890008396</v>
      </c>
      <c r="CB110" s="151">
        <f>N110/BR110</f>
        <v>0.43828715365239296</v>
      </c>
      <c r="CD110" s="10"/>
    </row>
    <row r="111" spans="1:82" ht="12" outlineLevel="1">
      <c r="A111" s="11"/>
      <c r="B111" s="141">
        <v>109</v>
      </c>
      <c r="C111" s="142" t="s">
        <v>221</v>
      </c>
      <c r="D111" s="58" t="s">
        <v>297</v>
      </c>
      <c r="E111" s="258">
        <v>2</v>
      </c>
      <c r="F111" s="132">
        <v>0</v>
      </c>
      <c r="G111" s="132">
        <v>0</v>
      </c>
      <c r="H111" s="132">
        <v>0</v>
      </c>
      <c r="I111" s="132">
        <v>1</v>
      </c>
      <c r="J111" s="132">
        <v>1</v>
      </c>
      <c r="K111" s="132">
        <v>3</v>
      </c>
      <c r="L111" s="132">
        <v>0</v>
      </c>
      <c r="M111" s="132">
        <v>0</v>
      </c>
      <c r="N111" s="132">
        <v>3</v>
      </c>
      <c r="O111" s="132">
        <v>1</v>
      </c>
      <c r="P111" s="20"/>
      <c r="Q111" s="265">
        <f>SUM(E111:P111)</f>
        <v>11</v>
      </c>
      <c r="R111" s="59">
        <f>E111/E$206</f>
        <v>4.6848281839263546E-05</v>
      </c>
      <c r="S111" s="59">
        <f>F111/F$206</f>
        <v>0</v>
      </c>
      <c r="T111" s="59">
        <f>G111/G$206</f>
        <v>0</v>
      </c>
      <c r="U111" s="59">
        <f>H111/H$206</f>
        <v>0</v>
      </c>
      <c r="V111" s="59">
        <f>I111/I$206</f>
        <v>6.511688480823077E-05</v>
      </c>
      <c r="W111" s="59">
        <f>J111/J$206</f>
        <v>6.266842138246537E-05</v>
      </c>
      <c r="X111" s="59">
        <f>K111/K$206</f>
        <v>0.0002589331952356292</v>
      </c>
      <c r="Y111" s="59">
        <f>L111/L$206</f>
        <v>0</v>
      </c>
      <c r="Z111" s="59">
        <f>M111/M$206</f>
        <v>0</v>
      </c>
      <c r="AA111" s="59">
        <f>N111/N$206</f>
        <v>0.00017455053237912376</v>
      </c>
      <c r="AB111" s="59">
        <f>O111/O$206</f>
        <v>5.014542172299669E-05</v>
      </c>
      <c r="AC111" s="18">
        <f>P111/P$206</f>
        <v>0</v>
      </c>
      <c r="AD111" s="301">
        <f>Q111/Q$206</f>
        <v>4.743771643458123E-05</v>
      </c>
      <c r="AE111" s="135"/>
      <c r="AF111" s="108"/>
      <c r="AG111" s="148"/>
      <c r="AH111" s="193">
        <f>AE111+AF111+AG111</f>
        <v>0</v>
      </c>
      <c r="AI111" s="135"/>
      <c r="AJ111" s="108"/>
      <c r="AK111" s="147"/>
      <c r="AL111" s="194">
        <f>AI111+AJ111+AK111</f>
        <v>0</v>
      </c>
      <c r="AM111" s="135"/>
      <c r="AN111" s="108"/>
      <c r="AO111" s="148"/>
      <c r="AP111" s="134">
        <f>AO111/11*12</f>
        <v>0</v>
      </c>
      <c r="AQ111" s="263">
        <f>AM111+AN111+AO111</f>
        <v>0</v>
      </c>
      <c r="AR111" s="263">
        <f>AM111+AN111+AP111</f>
        <v>0</v>
      </c>
      <c r="AS111" s="260">
        <f>AQ111/AQ$206</f>
        <v>0</v>
      </c>
      <c r="AT111" s="145">
        <f>SUM(L111:N111)</f>
        <v>3</v>
      </c>
      <c r="AU111" s="136">
        <f>AQ111</f>
        <v>0</v>
      </c>
      <c r="AV111" s="221">
        <f>AU111/SUM(L111:N111)</f>
        <v>0</v>
      </c>
      <c r="AW111" s="148"/>
      <c r="AX111" s="136">
        <f>P111-L111</f>
        <v>0</v>
      </c>
      <c r="AY111" s="134">
        <f>P111-M111</f>
        <v>0</v>
      </c>
      <c r="AZ111" s="134">
        <f>P111-N111</f>
        <v>-3</v>
      </c>
      <c r="BA111" s="134">
        <f>P111-O111</f>
        <v>-1</v>
      </c>
      <c r="BB111" s="134"/>
      <c r="BC111" s="46"/>
      <c r="BD111" s="46"/>
      <c r="BE111" s="137">
        <f>AZ111/N111</f>
        <v>-1</v>
      </c>
      <c r="BF111" s="46">
        <f>BA111/O111</f>
        <v>-1</v>
      </c>
      <c r="BG111" s="151"/>
      <c r="BH111" s="46"/>
      <c r="BI111" s="14">
        <v>-280</v>
      </c>
      <c r="BJ111" s="48">
        <v>-77</v>
      </c>
      <c r="BK111" s="48">
        <v>-269</v>
      </c>
      <c r="BL111" s="48">
        <v>-359</v>
      </c>
      <c r="BM111" s="48">
        <v>-333</v>
      </c>
      <c r="BN111" s="48">
        <v>-17</v>
      </c>
      <c r="BO111" s="48">
        <v>100</v>
      </c>
      <c r="BP111" s="264">
        <v>209</v>
      </c>
      <c r="BQ111" s="48">
        <v>1494</v>
      </c>
      <c r="BR111" s="82">
        <v>1494</v>
      </c>
      <c r="BS111" s="143">
        <f>E111/BI111</f>
        <v>-0.007142857142857143</v>
      </c>
      <c r="BT111" s="143">
        <f>F111/BJ111</f>
        <v>0</v>
      </c>
      <c r="BU111" s="143">
        <f>G111/BK111</f>
        <v>0</v>
      </c>
      <c r="BV111" s="143">
        <f>H111/BL111</f>
        <v>0</v>
      </c>
      <c r="BW111" s="143">
        <f>I111/BM111</f>
        <v>-0.003003003003003003</v>
      </c>
      <c r="BX111" s="143">
        <f>J111/BN111</f>
        <v>-0.058823529411764705</v>
      </c>
      <c r="BY111" s="143">
        <f>K111/BO111</f>
        <v>0.03</v>
      </c>
      <c r="BZ111" s="143">
        <f>L111/BP111</f>
        <v>0</v>
      </c>
      <c r="CA111" s="143">
        <f>M111/BQ111</f>
        <v>0</v>
      </c>
      <c r="CB111" s="151">
        <f>N111/BR111</f>
        <v>0.002008032128514056</v>
      </c>
      <c r="CD111" s="10"/>
    </row>
    <row r="112" spans="1:82" ht="12" outlineLevel="1">
      <c r="A112" s="11"/>
      <c r="B112" s="141">
        <v>522</v>
      </c>
      <c r="C112" s="142" t="s">
        <v>219</v>
      </c>
      <c r="D112" s="58" t="s">
        <v>202</v>
      </c>
      <c r="E112" s="266">
        <v>1</v>
      </c>
      <c r="F112" s="132">
        <v>0</v>
      </c>
      <c r="G112" s="132">
        <v>0</v>
      </c>
      <c r="H112" s="132">
        <v>0</v>
      </c>
      <c r="I112" s="132">
        <v>1</v>
      </c>
      <c r="J112" s="132">
        <v>0</v>
      </c>
      <c r="K112" s="132">
        <v>3</v>
      </c>
      <c r="L112" s="132">
        <v>0</v>
      </c>
      <c r="M112" s="132">
        <v>0</v>
      </c>
      <c r="N112" s="132">
        <v>4</v>
      </c>
      <c r="O112" s="132">
        <v>5</v>
      </c>
      <c r="P112" s="132">
        <v>13</v>
      </c>
      <c r="Q112" s="265">
        <f>SUM(E112:P112)</f>
        <v>27</v>
      </c>
      <c r="R112" s="59">
        <f>E112/E$206</f>
        <v>2.3424140919631773E-05</v>
      </c>
      <c r="S112" s="59">
        <f>F112/F$206</f>
        <v>0</v>
      </c>
      <c r="T112" s="59">
        <f>G112/G$206</f>
        <v>0</v>
      </c>
      <c r="U112" s="59">
        <f>H112/H$206</f>
        <v>0</v>
      </c>
      <c r="V112" s="59">
        <f>I112/I$206</f>
        <v>6.511688480823077E-05</v>
      </c>
      <c r="W112" s="59">
        <f>J112/J$206</f>
        <v>0</v>
      </c>
      <c r="X112" s="59">
        <f>K112/K$206</f>
        <v>0.0002589331952356292</v>
      </c>
      <c r="Y112" s="59">
        <f>L112/L$206</f>
        <v>0</v>
      </c>
      <c r="Z112" s="59">
        <f>M112/M$206</f>
        <v>0</v>
      </c>
      <c r="AA112" s="59">
        <f>N112/N$206</f>
        <v>0.00023273404317216502</v>
      </c>
      <c r="AB112" s="59">
        <f>O112/O$206</f>
        <v>0.00025072710861498345</v>
      </c>
      <c r="AC112" s="18">
        <f>P112/P$206</f>
        <v>0.0005097039796118408</v>
      </c>
      <c r="AD112" s="301">
        <f>Q112/Q$206</f>
        <v>0.00011643803124851757</v>
      </c>
      <c r="AE112" s="135"/>
      <c r="AF112" s="108"/>
      <c r="AG112" s="148"/>
      <c r="AH112" s="193">
        <f>AE112+AF112+AG112</f>
        <v>0</v>
      </c>
      <c r="AI112" s="135"/>
      <c r="AJ112" s="108"/>
      <c r="AK112" s="147"/>
      <c r="AL112" s="194">
        <f>AI112+AJ112+AK112</f>
        <v>0</v>
      </c>
      <c r="AM112" s="135"/>
      <c r="AN112" s="108"/>
      <c r="AO112" s="148"/>
      <c r="AP112" s="134">
        <f>AO112/11*12</f>
        <v>0</v>
      </c>
      <c r="AQ112" s="263">
        <f>AM112+AN112+AO112</f>
        <v>0</v>
      </c>
      <c r="AR112" s="263">
        <f>AM112+AN112+AP112</f>
        <v>0</v>
      </c>
      <c r="AS112" s="260">
        <f>AQ112/AQ$206</f>
        <v>0</v>
      </c>
      <c r="AT112" s="145">
        <f>SUM(L112:N112)</f>
        <v>4</v>
      </c>
      <c r="AU112" s="136">
        <f>AQ112</f>
        <v>0</v>
      </c>
      <c r="AV112" s="221">
        <f>AU112/SUM(L112:N112)</f>
        <v>0</v>
      </c>
      <c r="AW112" s="148"/>
      <c r="AX112" s="136">
        <f>P112-L112</f>
        <v>13</v>
      </c>
      <c r="AY112" s="134">
        <f>P112-M112</f>
        <v>13</v>
      </c>
      <c r="AZ112" s="134">
        <f>P112-N112</f>
        <v>9</v>
      </c>
      <c r="BA112" s="134">
        <f>P112-O112</f>
        <v>8</v>
      </c>
      <c r="BB112" s="134"/>
      <c r="BC112" s="46"/>
      <c r="BD112" s="46"/>
      <c r="BE112" s="143">
        <f>AZ112/N112</f>
        <v>2.25</v>
      </c>
      <c r="BF112" s="46">
        <f>BA112/O112</f>
        <v>1.6</v>
      </c>
      <c r="BG112" s="151"/>
      <c r="BH112" s="46"/>
      <c r="BI112" s="14">
        <v>8</v>
      </c>
      <c r="BJ112" s="48">
        <v>10</v>
      </c>
      <c r="BK112" s="48">
        <v>6</v>
      </c>
      <c r="BL112" s="48">
        <v>6</v>
      </c>
      <c r="BM112" s="48">
        <v>10</v>
      </c>
      <c r="BN112" s="48">
        <v>14</v>
      </c>
      <c r="BO112" s="48">
        <v>36</v>
      </c>
      <c r="BP112" s="264">
        <v>28</v>
      </c>
      <c r="BQ112" s="48">
        <v>70</v>
      </c>
      <c r="BR112" s="82">
        <v>70</v>
      </c>
      <c r="BS112" s="143">
        <f>E112/BI112</f>
        <v>0.125</v>
      </c>
      <c r="BT112" s="143">
        <f>F112/BJ112</f>
        <v>0</v>
      </c>
      <c r="BU112" s="143">
        <f>G112/BK112</f>
        <v>0</v>
      </c>
      <c r="BV112" s="143">
        <f>H112/BL112</f>
        <v>0</v>
      </c>
      <c r="BW112" s="143">
        <f>I112/BM112</f>
        <v>0.1</v>
      </c>
      <c r="BX112" s="143">
        <f>J112/BN112</f>
        <v>0</v>
      </c>
      <c r="BY112" s="143">
        <f>K112/BO112</f>
        <v>0.08333333333333333</v>
      </c>
      <c r="BZ112" s="143">
        <f>L112/BP112</f>
        <v>0</v>
      </c>
      <c r="CA112" s="143">
        <f>M112/BQ112</f>
        <v>0</v>
      </c>
      <c r="CB112" s="151">
        <f>N112/BR112</f>
        <v>0.05714285714285714</v>
      </c>
      <c r="CD112" s="10"/>
    </row>
    <row r="113" spans="1:82" ht="12" outlineLevel="1">
      <c r="A113" s="11"/>
      <c r="B113" s="141">
        <v>228</v>
      </c>
      <c r="C113" s="138" t="s">
        <v>27</v>
      </c>
      <c r="D113" s="58" t="s">
        <v>204</v>
      </c>
      <c r="E113" s="258">
        <v>82</v>
      </c>
      <c r="F113" s="132">
        <v>30</v>
      </c>
      <c r="G113" s="132">
        <v>12</v>
      </c>
      <c r="H113" s="132">
        <v>11</v>
      </c>
      <c r="I113" s="132">
        <v>11</v>
      </c>
      <c r="J113" s="132">
        <v>4</v>
      </c>
      <c r="K113" s="132">
        <v>5</v>
      </c>
      <c r="L113" s="132">
        <v>6</v>
      </c>
      <c r="M113" s="132">
        <v>1</v>
      </c>
      <c r="N113" s="132">
        <v>5</v>
      </c>
      <c r="O113" s="132">
        <v>7</v>
      </c>
      <c r="P113" s="20">
        <v>7</v>
      </c>
      <c r="Q113" s="265">
        <f>SUM(E113:P113)</f>
        <v>181</v>
      </c>
      <c r="R113" s="59">
        <f>E113/E$206</f>
        <v>0.0019207795554098054</v>
      </c>
      <c r="S113" s="59">
        <f>F113/F$206</f>
        <v>0.0012220457045093486</v>
      </c>
      <c r="T113" s="59">
        <f>G113/G$206</f>
        <v>0.0006381960325479977</v>
      </c>
      <c r="U113" s="59">
        <f>H113/H$206</f>
        <v>0.0006493889840014169</v>
      </c>
      <c r="V113" s="59">
        <f>I113/I$206</f>
        <v>0.0007162857328905385</v>
      </c>
      <c r="W113" s="59">
        <f>J113/J$206</f>
        <v>0.0002506736855298615</v>
      </c>
      <c r="X113" s="59">
        <f>K113/K$206</f>
        <v>0.00043155532539271535</v>
      </c>
      <c r="Y113" s="59">
        <f>L113/L$206</f>
        <v>0.0005398110661268556</v>
      </c>
      <c r="Z113" s="59">
        <f>M113/M$206</f>
        <v>8.161932745674175E-05</v>
      </c>
      <c r="AA113" s="59">
        <f>N113/N$206</f>
        <v>0.00029091755396520625</v>
      </c>
      <c r="AB113" s="59">
        <f>O113/O$206</f>
        <v>0.00035101795206097684</v>
      </c>
      <c r="AC113" s="18">
        <f>P113/P$206</f>
        <v>0.00027445598902176043</v>
      </c>
      <c r="AD113" s="301">
        <f>Q113/Q$206</f>
        <v>0.0007805660613326548</v>
      </c>
      <c r="AE113" s="135"/>
      <c r="AF113" s="108"/>
      <c r="AG113" s="148"/>
      <c r="AH113" s="193">
        <f>AE113+AF113+AG113</f>
        <v>0</v>
      </c>
      <c r="AI113" s="135"/>
      <c r="AJ113" s="108"/>
      <c r="AK113" s="147"/>
      <c r="AL113" s="194">
        <f>AI113+AJ113+AK113</f>
        <v>0</v>
      </c>
      <c r="AM113" s="135"/>
      <c r="AN113" s="108"/>
      <c r="AO113" s="148"/>
      <c r="AP113" s="134">
        <f>AO113/11*12</f>
        <v>0</v>
      </c>
      <c r="AQ113" s="263">
        <f>AM113+AN113+AO113</f>
        <v>0</v>
      </c>
      <c r="AR113" s="263">
        <f>AM113+AN113+AP113</f>
        <v>0</v>
      </c>
      <c r="AS113" s="260">
        <f>AQ113/AQ$206</f>
        <v>0</v>
      </c>
      <c r="AT113" s="145">
        <f>SUM(L113:N113)</f>
        <v>12</v>
      </c>
      <c r="AU113" s="136">
        <f>AQ113</f>
        <v>0</v>
      </c>
      <c r="AV113" s="221">
        <f>AU113/SUM(L113:N113)</f>
        <v>0</v>
      </c>
      <c r="AW113" s="148"/>
      <c r="AX113" s="136">
        <f>P113-L113</f>
        <v>1</v>
      </c>
      <c r="AY113" s="134">
        <f>P113-M113</f>
        <v>6</v>
      </c>
      <c r="AZ113" s="134">
        <f>P113-N113</f>
        <v>2</v>
      </c>
      <c r="BA113" s="134">
        <f>P113-O113</f>
        <v>0</v>
      </c>
      <c r="BB113" s="134"/>
      <c r="BC113" s="46">
        <f>AX113/L113</f>
        <v>0.16666666666666666</v>
      </c>
      <c r="BD113" s="46">
        <f>AY113/M113</f>
        <v>6</v>
      </c>
      <c r="BE113" s="137">
        <f>AZ113/N113</f>
        <v>0.4</v>
      </c>
      <c r="BF113" s="46">
        <f>BA113/O113</f>
        <v>0</v>
      </c>
      <c r="BG113" s="151"/>
      <c r="BH113" s="46"/>
      <c r="BI113" s="14">
        <v>0</v>
      </c>
      <c r="BJ113" s="48">
        <v>10</v>
      </c>
      <c r="BK113" s="48">
        <v>7</v>
      </c>
      <c r="BL113" s="48">
        <v>0</v>
      </c>
      <c r="BM113" s="48">
        <v>6</v>
      </c>
      <c r="BN113" s="48">
        <v>13</v>
      </c>
      <c r="BO113" s="48">
        <v>7</v>
      </c>
      <c r="BP113" s="264">
        <v>23</v>
      </c>
      <c r="BQ113" s="48">
        <v>8.5</v>
      </c>
      <c r="BR113" s="82">
        <v>8.5</v>
      </c>
      <c r="BS113" s="143"/>
      <c r="BT113" s="143">
        <f>F113/BJ113</f>
        <v>3</v>
      </c>
      <c r="BU113" s="143">
        <f>G113/BK113</f>
        <v>1.7142857142857142</v>
      </c>
      <c r="BV113" s="143"/>
      <c r="BW113" s="143">
        <f>I113/BM113</f>
        <v>1.8333333333333333</v>
      </c>
      <c r="BX113" s="143">
        <f>J113/BN113</f>
        <v>0.3076923076923077</v>
      </c>
      <c r="BY113" s="143">
        <f>K113/BO113</f>
        <v>0.7142857142857143</v>
      </c>
      <c r="BZ113" s="143">
        <f>L113/BP113</f>
        <v>0.2608695652173913</v>
      </c>
      <c r="CA113" s="143">
        <f>M113/BQ113</f>
        <v>0.11764705882352941</v>
      </c>
      <c r="CB113" s="151">
        <f>N113/BR113</f>
        <v>0.5882352941176471</v>
      </c>
      <c r="CD113" s="10"/>
    </row>
    <row r="114" spans="1:82" ht="12" outlineLevel="1">
      <c r="A114" s="11"/>
      <c r="B114" s="141">
        <v>235</v>
      </c>
      <c r="C114" s="138" t="s">
        <v>27</v>
      </c>
      <c r="D114" s="58" t="s">
        <v>206</v>
      </c>
      <c r="E114" s="258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2</v>
      </c>
      <c r="K114" s="132">
        <v>0</v>
      </c>
      <c r="L114" s="132">
        <v>0</v>
      </c>
      <c r="M114" s="132">
        <v>0</v>
      </c>
      <c r="N114" s="132">
        <v>1</v>
      </c>
      <c r="O114" s="132">
        <v>1</v>
      </c>
      <c r="P114" s="20">
        <v>0</v>
      </c>
      <c r="Q114" s="265">
        <f>SUM(E114:P114)</f>
        <v>4</v>
      </c>
      <c r="R114" s="59">
        <f>E114/E$206</f>
        <v>0</v>
      </c>
      <c r="S114" s="59">
        <f>F114/F$206</f>
        <v>0</v>
      </c>
      <c r="T114" s="59">
        <f>G114/G$206</f>
        <v>0</v>
      </c>
      <c r="U114" s="59">
        <f>H114/H$206</f>
        <v>0</v>
      </c>
      <c r="V114" s="59">
        <f>I114/I$206</f>
        <v>0</v>
      </c>
      <c r="W114" s="59">
        <f>J114/J$206</f>
        <v>0.00012533684276493074</v>
      </c>
      <c r="X114" s="59">
        <f>K114/K$206</f>
        <v>0</v>
      </c>
      <c r="Y114" s="59">
        <f>L114/L$206</f>
        <v>0</v>
      </c>
      <c r="Z114" s="59">
        <f>M114/M$206</f>
        <v>0</v>
      </c>
      <c r="AA114" s="59">
        <f>N114/N$206</f>
        <v>5.8183510793041255E-05</v>
      </c>
      <c r="AB114" s="59">
        <f>O114/O$206</f>
        <v>5.014542172299669E-05</v>
      </c>
      <c r="AC114" s="18">
        <f>P114/P$206</f>
        <v>0</v>
      </c>
      <c r="AD114" s="301">
        <f>Q114/Q$206</f>
        <v>1.7250078703484084E-05</v>
      </c>
      <c r="AE114" s="135"/>
      <c r="AF114" s="108"/>
      <c r="AG114" s="148"/>
      <c r="AH114" s="193">
        <f>AE114+AF114+AG114</f>
        <v>0</v>
      </c>
      <c r="AI114" s="135"/>
      <c r="AJ114" s="108"/>
      <c r="AK114" s="147"/>
      <c r="AL114" s="194">
        <f>AI114+AJ114+AK114</f>
        <v>0</v>
      </c>
      <c r="AM114" s="135"/>
      <c r="AN114" s="108"/>
      <c r="AO114" s="148"/>
      <c r="AP114" s="134">
        <f>AO114/11*12</f>
        <v>0</v>
      </c>
      <c r="AQ114" s="263">
        <f>AM114+AN114+AO114</f>
        <v>0</v>
      </c>
      <c r="AR114" s="263">
        <f>AM114+AN114+AP114</f>
        <v>0</v>
      </c>
      <c r="AS114" s="260">
        <f>AQ114/AQ$206</f>
        <v>0</v>
      </c>
      <c r="AT114" s="145">
        <f>SUM(L114:N114)</f>
        <v>1</v>
      </c>
      <c r="AU114" s="136">
        <f>AQ114</f>
        <v>0</v>
      </c>
      <c r="AV114" s="221">
        <f>AU114/SUM(L114:N114)</f>
        <v>0</v>
      </c>
      <c r="AW114" s="148"/>
      <c r="AX114" s="136">
        <f>P114-L114</f>
        <v>0</v>
      </c>
      <c r="AY114" s="134">
        <f>P114-M114</f>
        <v>0</v>
      </c>
      <c r="AZ114" s="134">
        <f>P114-N114</f>
        <v>-1</v>
      </c>
      <c r="BA114" s="134">
        <f>P114-O114</f>
        <v>-1</v>
      </c>
      <c r="BB114" s="134"/>
      <c r="BC114" s="46"/>
      <c r="BD114" s="46"/>
      <c r="BE114" s="137">
        <f>AZ114/N114</f>
        <v>-1</v>
      </c>
      <c r="BF114" s="46">
        <f>BA114/O114</f>
        <v>-1</v>
      </c>
      <c r="BG114" s="151"/>
      <c r="BH114" s="46"/>
      <c r="BI114" s="14">
        <v>297</v>
      </c>
      <c r="BJ114" s="48">
        <v>370</v>
      </c>
      <c r="BK114" s="48">
        <v>377</v>
      </c>
      <c r="BL114" s="48">
        <v>425</v>
      </c>
      <c r="BM114" s="48">
        <v>416</v>
      </c>
      <c r="BN114" s="48">
        <v>415</v>
      </c>
      <c r="BO114" s="48">
        <v>416</v>
      </c>
      <c r="BP114" s="264">
        <v>419</v>
      </c>
      <c r="BQ114" s="48">
        <v>416</v>
      </c>
      <c r="BR114" s="82">
        <v>416</v>
      </c>
      <c r="BS114" s="143">
        <f>E114/BI114</f>
        <v>0</v>
      </c>
      <c r="BT114" s="143">
        <f>F114/BJ114</f>
        <v>0</v>
      </c>
      <c r="BU114" s="143">
        <f>G114/BK114</f>
        <v>0</v>
      </c>
      <c r="BV114" s="143">
        <f>H114/BL114</f>
        <v>0</v>
      </c>
      <c r="BW114" s="143">
        <f>I114/BM114</f>
        <v>0</v>
      </c>
      <c r="BX114" s="143">
        <f>J114/BN114</f>
        <v>0.004819277108433735</v>
      </c>
      <c r="BY114" s="143">
        <f>K114/BO114</f>
        <v>0</v>
      </c>
      <c r="BZ114" s="143">
        <f>L114/BP114</f>
        <v>0</v>
      </c>
      <c r="CA114" s="143">
        <f>M114/BQ114</f>
        <v>0</v>
      </c>
      <c r="CB114" s="151">
        <f>N114/BR114</f>
        <v>0.002403846153846154</v>
      </c>
      <c r="CD114" s="10"/>
    </row>
    <row r="115" spans="1:82" ht="12" outlineLevel="1">
      <c r="A115" s="11"/>
      <c r="B115" s="141">
        <v>334</v>
      </c>
      <c r="C115" s="138" t="s">
        <v>217</v>
      </c>
      <c r="D115" s="58" t="s">
        <v>102</v>
      </c>
      <c r="E115" s="266">
        <v>184</v>
      </c>
      <c r="F115" s="132">
        <v>153</v>
      </c>
      <c r="G115" s="132">
        <v>364</v>
      </c>
      <c r="H115" s="132">
        <v>365</v>
      </c>
      <c r="I115" s="132">
        <v>331</v>
      </c>
      <c r="J115" s="132">
        <v>409</v>
      </c>
      <c r="K115" s="132">
        <v>260</v>
      </c>
      <c r="L115" s="132">
        <v>119</v>
      </c>
      <c r="M115" s="132">
        <v>171</v>
      </c>
      <c r="N115" s="132">
        <v>130</v>
      </c>
      <c r="O115" s="132">
        <v>246</v>
      </c>
      <c r="P115" s="20">
        <v>238</v>
      </c>
      <c r="Q115" s="265">
        <f>SUM(E115:P115)</f>
        <v>2970</v>
      </c>
      <c r="R115" s="59">
        <f>E115/E$206</f>
        <v>0.004310041929212246</v>
      </c>
      <c r="S115" s="59">
        <f>F115/F$206</f>
        <v>0.006232433092997678</v>
      </c>
      <c r="T115" s="59">
        <f>G115/G$206</f>
        <v>0.01935861298728926</v>
      </c>
      <c r="U115" s="59">
        <f>H115/H$206</f>
        <v>0.02154790719641065</v>
      </c>
      <c r="V115" s="59">
        <f>I115/I$206</f>
        <v>0.021553688871524385</v>
      </c>
      <c r="W115" s="59">
        <f>J115/J$206</f>
        <v>0.02563138434542834</v>
      </c>
      <c r="X115" s="59">
        <f>K115/K$206</f>
        <v>0.0224408769204212</v>
      </c>
      <c r="Y115" s="59">
        <f>L115/L$206</f>
        <v>0.01070625281151597</v>
      </c>
      <c r="Z115" s="59">
        <f>M115/M$206</f>
        <v>0.01395690499510284</v>
      </c>
      <c r="AA115" s="59">
        <f>N115/N$206</f>
        <v>0.0075638564030953625</v>
      </c>
      <c r="AB115" s="59">
        <f>O115/O$206</f>
        <v>0.012335773743857185</v>
      </c>
      <c r="AC115" s="18">
        <f>P115/P$206</f>
        <v>0.009331503626739854</v>
      </c>
      <c r="AD115" s="301">
        <f>Q115/Q$206</f>
        <v>0.012808183437336933</v>
      </c>
      <c r="AE115" s="135"/>
      <c r="AF115" s="12">
        <v>17</v>
      </c>
      <c r="AG115" s="140">
        <v>23</v>
      </c>
      <c r="AH115" s="193">
        <f>AE115+AF115+AG115</f>
        <v>40</v>
      </c>
      <c r="AI115" s="135"/>
      <c r="AJ115" s="12">
        <v>2</v>
      </c>
      <c r="AK115" s="113">
        <v>3</v>
      </c>
      <c r="AL115" s="194">
        <f>AI115+AJ115+AK115</f>
        <v>5</v>
      </c>
      <c r="AM115" s="135"/>
      <c r="AN115" s="108"/>
      <c r="AO115" s="148"/>
      <c r="AP115" s="134">
        <f>AO115/11*12</f>
        <v>0</v>
      </c>
      <c r="AQ115" s="263">
        <f>AM115+AN115+AO115</f>
        <v>0</v>
      </c>
      <c r="AR115" s="263">
        <f>AM115+AN115+AP115</f>
        <v>0</v>
      </c>
      <c r="AS115" s="260">
        <f>AQ115/AQ$206</f>
        <v>0</v>
      </c>
      <c r="AT115" s="145">
        <f>SUM(L115:N115)</f>
        <v>420</v>
      </c>
      <c r="AU115" s="136">
        <f>AQ115</f>
        <v>0</v>
      </c>
      <c r="AV115" s="221">
        <f>AU115/SUM(L115:N115)</f>
        <v>0</v>
      </c>
      <c r="AW115" s="148"/>
      <c r="AX115" s="136">
        <f>P115-L115</f>
        <v>119</v>
      </c>
      <c r="AY115" s="134">
        <f>P115-M115</f>
        <v>67</v>
      </c>
      <c r="AZ115" s="134">
        <f>P115-N115</f>
        <v>108</v>
      </c>
      <c r="BA115" s="134">
        <f>P115-O115</f>
        <v>-8</v>
      </c>
      <c r="BB115" s="134"/>
      <c r="BC115" s="46">
        <f>AX115/L115</f>
        <v>1</v>
      </c>
      <c r="BD115" s="46">
        <f>AY115/M115</f>
        <v>0.391812865497076</v>
      </c>
      <c r="BE115" s="137">
        <f>AZ115/N115</f>
        <v>0.8307692307692308</v>
      </c>
      <c r="BF115" s="46">
        <f>BA115/O115</f>
        <v>-0.032520325203252036</v>
      </c>
      <c r="BG115" s="151"/>
      <c r="BH115" s="46"/>
      <c r="BI115" s="14">
        <v>69</v>
      </c>
      <c r="BJ115" s="48">
        <v>332</v>
      </c>
      <c r="BK115" s="48">
        <v>271</v>
      </c>
      <c r="BL115" s="48">
        <v>203</v>
      </c>
      <c r="BM115" s="48">
        <v>203</v>
      </c>
      <c r="BN115" s="48">
        <v>319</v>
      </c>
      <c r="BO115" s="48">
        <v>399</v>
      </c>
      <c r="BP115" s="264">
        <v>579</v>
      </c>
      <c r="BQ115" s="48">
        <v>537</v>
      </c>
      <c r="BR115" s="82">
        <v>537</v>
      </c>
      <c r="BS115" s="143">
        <f>E115/BI115</f>
        <v>2.6666666666666665</v>
      </c>
      <c r="BT115" s="143">
        <f>F115/BJ115</f>
        <v>0.4608433734939759</v>
      </c>
      <c r="BU115" s="143">
        <f>G115/BK115</f>
        <v>1.3431734317343174</v>
      </c>
      <c r="BV115" s="143">
        <f>H115/BL115</f>
        <v>1.7980295566502462</v>
      </c>
      <c r="BW115" s="143">
        <f>I115/BM115</f>
        <v>1.6305418719211822</v>
      </c>
      <c r="BX115" s="143">
        <f>J115/BN115</f>
        <v>1.2821316614420062</v>
      </c>
      <c r="BY115" s="143">
        <f>K115/BO115</f>
        <v>0.6516290726817042</v>
      </c>
      <c r="BZ115" s="143">
        <f>L115/BP115</f>
        <v>0.20552677029360966</v>
      </c>
      <c r="CA115" s="143">
        <f>M115/BQ115</f>
        <v>0.31843575418994413</v>
      </c>
      <c r="CB115" s="151">
        <f>N115/BR115</f>
        <v>0.24208566108007448</v>
      </c>
      <c r="CD115" s="10"/>
    </row>
    <row r="116" spans="1:82" ht="12" outlineLevel="1">
      <c r="A116" s="11"/>
      <c r="B116" s="141" t="s">
        <v>18</v>
      </c>
      <c r="C116" s="142" t="s">
        <v>224</v>
      </c>
      <c r="D116" s="58" t="s">
        <v>209</v>
      </c>
      <c r="E116" s="258">
        <v>483</v>
      </c>
      <c r="F116" s="132">
        <v>370</v>
      </c>
      <c r="G116" s="132">
        <v>371</v>
      </c>
      <c r="H116" s="132">
        <v>115</v>
      </c>
      <c r="I116" s="132">
        <v>76</v>
      </c>
      <c r="J116" s="132">
        <v>93</v>
      </c>
      <c r="K116" s="132">
        <v>54</v>
      </c>
      <c r="L116" s="132">
        <v>60</v>
      </c>
      <c r="M116" s="132">
        <v>45</v>
      </c>
      <c r="N116" s="132">
        <v>48</v>
      </c>
      <c r="O116" s="132">
        <v>21</v>
      </c>
      <c r="P116" s="132">
        <v>22</v>
      </c>
      <c r="Q116" s="265">
        <f>SUM(E116:P116)</f>
        <v>1758</v>
      </c>
      <c r="R116" s="59">
        <f>E116/E$206</f>
        <v>0.011313860064182146</v>
      </c>
      <c r="S116" s="59">
        <f>F116/F$206</f>
        <v>0.015071897022281967</v>
      </c>
      <c r="T116" s="59">
        <f>G116/G$206</f>
        <v>0.019730894006275593</v>
      </c>
      <c r="U116" s="59">
        <f>H116/H$206</f>
        <v>0.006789066650923903</v>
      </c>
      <c r="V116" s="59">
        <f>I116/I$206</f>
        <v>0.004948883245425539</v>
      </c>
      <c r="W116" s="59">
        <f>J116/J$206</f>
        <v>0.00582816318856928</v>
      </c>
      <c r="X116" s="59">
        <f>K116/K$206</f>
        <v>0.004660797514241326</v>
      </c>
      <c r="Y116" s="59">
        <f>L116/L$206</f>
        <v>0.005398110661268556</v>
      </c>
      <c r="Z116" s="59">
        <f>M116/M$206</f>
        <v>0.003672869735553379</v>
      </c>
      <c r="AA116" s="59">
        <f>N116/N$206</f>
        <v>0.0027928085180659802</v>
      </c>
      <c r="AB116" s="59">
        <f>O116/O$206</f>
        <v>0.0010530538561829305</v>
      </c>
      <c r="AC116" s="18">
        <f>P116/P$206</f>
        <v>0.0008625759654969614</v>
      </c>
      <c r="AD116" s="301">
        <f>Q116/Q$206</f>
        <v>0.007581409590181255</v>
      </c>
      <c r="AE116" s="135"/>
      <c r="AF116" s="108"/>
      <c r="AG116" s="148"/>
      <c r="AH116" s="193">
        <f>AE116+AF116+AG116</f>
        <v>0</v>
      </c>
      <c r="AI116" s="135"/>
      <c r="AJ116" s="108"/>
      <c r="AK116" s="147"/>
      <c r="AL116" s="194">
        <f>AI116+AJ116+AK116</f>
        <v>0</v>
      </c>
      <c r="AM116" s="135"/>
      <c r="AN116" s="108"/>
      <c r="AO116" s="148"/>
      <c r="AP116" s="134">
        <f>AO116/11*12</f>
        <v>0</v>
      </c>
      <c r="AQ116" s="263">
        <f>AM116+AN116+AO116</f>
        <v>0</v>
      </c>
      <c r="AR116" s="263">
        <f>AM116+AN116+AP116</f>
        <v>0</v>
      </c>
      <c r="AS116" s="260">
        <f>AQ116/AQ$206</f>
        <v>0</v>
      </c>
      <c r="AT116" s="145">
        <f>SUM(L116:N116)</f>
        <v>153</v>
      </c>
      <c r="AU116" s="136">
        <f>AQ116</f>
        <v>0</v>
      </c>
      <c r="AV116" s="221">
        <f>AU116/SUM(L116:N116)</f>
        <v>0</v>
      </c>
      <c r="AW116" s="148"/>
      <c r="AX116" s="136">
        <f>P116-L116</f>
        <v>-38</v>
      </c>
      <c r="AY116" s="134">
        <f>P116-M116</f>
        <v>-23</v>
      </c>
      <c r="AZ116" s="134">
        <f>P116-N116</f>
        <v>-26</v>
      </c>
      <c r="BA116" s="134">
        <f>P116-O116</f>
        <v>1</v>
      </c>
      <c r="BB116" s="134"/>
      <c r="BC116" s="46">
        <f>AX116/L116</f>
        <v>-0.6333333333333333</v>
      </c>
      <c r="BD116" s="46">
        <f>AY116/M116</f>
        <v>-0.5111111111111111</v>
      </c>
      <c r="BE116" s="137">
        <f>AZ116/N116</f>
        <v>-0.5416666666666666</v>
      </c>
      <c r="BF116" s="46">
        <f>BA116/O116</f>
        <v>0.047619047619047616</v>
      </c>
      <c r="BG116" s="151"/>
      <c r="BH116" s="46"/>
      <c r="BI116" s="14">
        <v>149</v>
      </c>
      <c r="BJ116" s="48">
        <v>148</v>
      </c>
      <c r="BK116" s="48">
        <v>202</v>
      </c>
      <c r="BL116" s="48">
        <v>266</v>
      </c>
      <c r="BM116" s="48">
        <v>174</v>
      </c>
      <c r="BN116" s="48">
        <v>401</v>
      </c>
      <c r="BO116" s="48">
        <v>179</v>
      </c>
      <c r="BP116" s="264">
        <v>351</v>
      </c>
      <c r="BQ116" s="48">
        <v>286</v>
      </c>
      <c r="BR116" s="82">
        <v>286</v>
      </c>
      <c r="BS116" s="143">
        <f>E116/BI116</f>
        <v>3.2416107382550337</v>
      </c>
      <c r="BT116" s="143">
        <f>F116/BJ116</f>
        <v>2.5</v>
      </c>
      <c r="BU116" s="143">
        <f>G116/BK116</f>
        <v>1.8366336633663367</v>
      </c>
      <c r="BV116" s="143">
        <f>H116/BL116</f>
        <v>0.4323308270676692</v>
      </c>
      <c r="BW116" s="143">
        <f>I116/BM116</f>
        <v>0.4367816091954023</v>
      </c>
      <c r="BX116" s="143">
        <f>J116/BN116</f>
        <v>0.23192019950124687</v>
      </c>
      <c r="BY116" s="143">
        <f>K116/BO116</f>
        <v>0.3016759776536313</v>
      </c>
      <c r="BZ116" s="143">
        <f>L116/BP116</f>
        <v>0.17094017094017094</v>
      </c>
      <c r="CA116" s="143">
        <f>M116/BQ116</f>
        <v>0.15734265734265734</v>
      </c>
      <c r="CB116" s="151">
        <f>N116/BR116</f>
        <v>0.16783216783216784</v>
      </c>
      <c r="CD116" s="10"/>
    </row>
    <row r="117" spans="1:82" ht="12" outlineLevel="1">
      <c r="A117" s="11"/>
      <c r="B117" s="141">
        <v>520</v>
      </c>
      <c r="C117" s="142" t="s">
        <v>219</v>
      </c>
      <c r="D117" s="58" t="s">
        <v>144</v>
      </c>
      <c r="E117" s="258">
        <v>0</v>
      </c>
      <c r="F117" s="132">
        <v>0</v>
      </c>
      <c r="G117" s="132">
        <v>0</v>
      </c>
      <c r="H117" s="132">
        <v>0</v>
      </c>
      <c r="I117" s="132">
        <v>2</v>
      </c>
      <c r="J117" s="132">
        <v>3</v>
      </c>
      <c r="K117" s="132">
        <v>0</v>
      </c>
      <c r="L117" s="132">
        <v>0</v>
      </c>
      <c r="M117" s="132">
        <v>1</v>
      </c>
      <c r="N117" s="132">
        <v>0</v>
      </c>
      <c r="O117" s="132">
        <v>2</v>
      </c>
      <c r="P117" s="132">
        <v>5</v>
      </c>
      <c r="Q117" s="265">
        <f>SUM(E117:P117)</f>
        <v>13</v>
      </c>
      <c r="R117" s="59">
        <f>E117/E$206</f>
        <v>0</v>
      </c>
      <c r="S117" s="59">
        <f>F117/F$206</f>
        <v>0</v>
      </c>
      <c r="T117" s="59">
        <f>G117/G$206</f>
        <v>0</v>
      </c>
      <c r="U117" s="59">
        <f>H117/H$206</f>
        <v>0</v>
      </c>
      <c r="V117" s="59">
        <f>I117/I$206</f>
        <v>0.00013023376961646154</v>
      </c>
      <c r="W117" s="59">
        <f>J117/J$206</f>
        <v>0.00018800526414739614</v>
      </c>
      <c r="X117" s="59">
        <f>K117/K$206</f>
        <v>0</v>
      </c>
      <c r="Y117" s="59">
        <f>L117/L$206</f>
        <v>0</v>
      </c>
      <c r="Z117" s="59">
        <f>M117/M$206</f>
        <v>8.161932745674175E-05</v>
      </c>
      <c r="AA117" s="59">
        <f>N117/N$206</f>
        <v>0</v>
      </c>
      <c r="AB117" s="59">
        <f>O117/O$206</f>
        <v>0.00010029084344599338</v>
      </c>
      <c r="AC117" s="18">
        <f>P117/P$206</f>
        <v>0.00019603999215840032</v>
      </c>
      <c r="AD117" s="301">
        <f>Q117/Q$206</f>
        <v>5.6062755786323275E-05</v>
      </c>
      <c r="AE117" s="135"/>
      <c r="AF117" s="108"/>
      <c r="AG117" s="148"/>
      <c r="AH117" s="193">
        <f>AE117+AF117+AG117</f>
        <v>0</v>
      </c>
      <c r="AI117" s="135"/>
      <c r="AJ117" s="108"/>
      <c r="AK117" s="147"/>
      <c r="AL117" s="194">
        <f>AI117+AJ117+AK117</f>
        <v>0</v>
      </c>
      <c r="AM117" s="135"/>
      <c r="AN117" s="108"/>
      <c r="AO117" s="148"/>
      <c r="AP117" s="134">
        <f>AO117/11*12</f>
        <v>0</v>
      </c>
      <c r="AQ117" s="263">
        <f>AM117+AN117+AO117</f>
        <v>0</v>
      </c>
      <c r="AR117" s="263">
        <f>AM117+AN117+AP117</f>
        <v>0</v>
      </c>
      <c r="AS117" s="260">
        <f>AQ117/AQ$206</f>
        <v>0</v>
      </c>
      <c r="AT117" s="145">
        <f>SUM(L117:N117)</f>
        <v>1</v>
      </c>
      <c r="AU117" s="136">
        <f>AQ117</f>
        <v>0</v>
      </c>
      <c r="AV117" s="221">
        <f>AU117/SUM(L117:N117)</f>
        <v>0</v>
      </c>
      <c r="AW117" s="148"/>
      <c r="AX117" s="136">
        <f>P117-L117</f>
        <v>5</v>
      </c>
      <c r="AY117" s="134">
        <f>P117-M117</f>
        <v>4</v>
      </c>
      <c r="AZ117" s="134">
        <f>P117-N117</f>
        <v>5</v>
      </c>
      <c r="BA117" s="134">
        <f>P117-O117</f>
        <v>3</v>
      </c>
      <c r="BB117" s="134"/>
      <c r="BC117" s="46"/>
      <c r="BD117" s="46">
        <f>AY117/M117</f>
        <v>4</v>
      </c>
      <c r="BE117" s="143"/>
      <c r="BF117" s="46">
        <f>BA117/O117</f>
        <v>1.5</v>
      </c>
      <c r="BG117" s="151"/>
      <c r="BH117" s="46"/>
      <c r="BI117" s="14">
        <v>44</v>
      </c>
      <c r="BJ117" s="48">
        <v>42</v>
      </c>
      <c r="BK117" s="48">
        <v>50</v>
      </c>
      <c r="BL117" s="48">
        <v>-251</v>
      </c>
      <c r="BM117" s="48">
        <v>314</v>
      </c>
      <c r="BN117" s="48">
        <v>44</v>
      </c>
      <c r="BO117" s="48">
        <v>46</v>
      </c>
      <c r="BP117" s="264">
        <v>71</v>
      </c>
      <c r="BQ117" s="48">
        <v>26.5</v>
      </c>
      <c r="BR117" s="82">
        <v>26.5</v>
      </c>
      <c r="BS117" s="143">
        <f>E117/BI117</f>
        <v>0</v>
      </c>
      <c r="BT117" s="143">
        <f>F117/BJ117</f>
        <v>0</v>
      </c>
      <c r="BU117" s="143">
        <f>G117/BK117</f>
        <v>0</v>
      </c>
      <c r="BV117" s="143">
        <f>H117/BL117</f>
        <v>0</v>
      </c>
      <c r="BW117" s="143">
        <f>I117/BM117</f>
        <v>0.006369426751592357</v>
      </c>
      <c r="BX117" s="143">
        <f>J117/BN117</f>
        <v>0.06818181818181818</v>
      </c>
      <c r="BY117" s="143">
        <f>K117/BO117</f>
        <v>0</v>
      </c>
      <c r="BZ117" s="143">
        <f>L117/BP117</f>
        <v>0</v>
      </c>
      <c r="CA117" s="143">
        <f>M117/BQ117</f>
        <v>0.03773584905660377</v>
      </c>
      <c r="CB117" s="151">
        <f>N117/BR117</f>
        <v>0</v>
      </c>
      <c r="CD117" s="10"/>
    </row>
    <row r="118" spans="1:82" ht="12" outlineLevel="1">
      <c r="A118" s="11"/>
      <c r="B118" s="141">
        <v>260</v>
      </c>
      <c r="C118" s="138" t="s">
        <v>27</v>
      </c>
      <c r="D118" s="58" t="s">
        <v>213</v>
      </c>
      <c r="E118" s="258">
        <v>1</v>
      </c>
      <c r="F118" s="132">
        <v>3</v>
      </c>
      <c r="G118" s="132">
        <v>2</v>
      </c>
      <c r="H118" s="132">
        <v>1</v>
      </c>
      <c r="I118" s="132">
        <v>0</v>
      </c>
      <c r="J118" s="132">
        <v>0</v>
      </c>
      <c r="K118" s="132">
        <v>1</v>
      </c>
      <c r="L118" s="132">
        <v>0</v>
      </c>
      <c r="M118" s="132">
        <v>0</v>
      </c>
      <c r="N118" s="132">
        <v>2</v>
      </c>
      <c r="O118" s="132">
        <v>0</v>
      </c>
      <c r="P118" s="20">
        <v>0</v>
      </c>
      <c r="Q118" s="265">
        <f>SUM(E118:P118)</f>
        <v>10</v>
      </c>
      <c r="R118" s="59">
        <f>E118/E$206</f>
        <v>2.3424140919631773E-05</v>
      </c>
      <c r="S118" s="59">
        <f>F118/F$206</f>
        <v>0.00012220457045093486</v>
      </c>
      <c r="T118" s="59">
        <f>G118/G$206</f>
        <v>0.00010636600542466628</v>
      </c>
      <c r="U118" s="59">
        <f>H118/H$206</f>
        <v>5.903536218194698E-05</v>
      </c>
      <c r="V118" s="59">
        <f>I118/I$206</f>
        <v>0</v>
      </c>
      <c r="W118" s="59">
        <f>J118/J$206</f>
        <v>0</v>
      </c>
      <c r="X118" s="59">
        <f>K118/K$206</f>
        <v>8.631106507854307E-05</v>
      </c>
      <c r="Y118" s="59">
        <f>L118/L$206</f>
        <v>0</v>
      </c>
      <c r="Z118" s="59">
        <f>M118/M$206</f>
        <v>0</v>
      </c>
      <c r="AA118" s="59">
        <f>N118/N$206</f>
        <v>0.00011636702158608251</v>
      </c>
      <c r="AB118" s="59">
        <f>O118/O$206</f>
        <v>0</v>
      </c>
      <c r="AC118" s="18">
        <f>P118/P$206</f>
        <v>0</v>
      </c>
      <c r="AD118" s="301">
        <f>Q118/Q$206</f>
        <v>4.3125196758710214E-05</v>
      </c>
      <c r="AE118" s="135"/>
      <c r="AF118" s="108"/>
      <c r="AG118" s="148"/>
      <c r="AH118" s="193">
        <f>AE118+AF118+AG118</f>
        <v>0</v>
      </c>
      <c r="AI118" s="135"/>
      <c r="AJ118" s="108"/>
      <c r="AK118" s="147"/>
      <c r="AL118" s="194">
        <f>AI118+AJ118+AK118</f>
        <v>0</v>
      </c>
      <c r="AM118" s="135"/>
      <c r="AN118" s="108"/>
      <c r="AO118" s="148"/>
      <c r="AP118" s="134">
        <f>AO118/11*12</f>
        <v>0</v>
      </c>
      <c r="AQ118" s="263">
        <f>AM118+AN118+AO118</f>
        <v>0</v>
      </c>
      <c r="AR118" s="263">
        <f>AM118+AN118+AP118</f>
        <v>0</v>
      </c>
      <c r="AS118" s="260">
        <f>AQ118/AQ$206</f>
        <v>0</v>
      </c>
      <c r="AT118" s="145">
        <f>SUM(L118:N118)</f>
        <v>2</v>
      </c>
      <c r="AU118" s="136">
        <f>AQ118</f>
        <v>0</v>
      </c>
      <c r="AV118" s="221">
        <f>AU118/SUM(L118:N118)</f>
        <v>0</v>
      </c>
      <c r="AW118" s="148"/>
      <c r="AX118" s="136">
        <f>P118-L118</f>
        <v>0</v>
      </c>
      <c r="AY118" s="134">
        <f>P118-M118</f>
        <v>0</v>
      </c>
      <c r="AZ118" s="134">
        <f>P118-N118</f>
        <v>-2</v>
      </c>
      <c r="BA118" s="134">
        <f>P118-O118</f>
        <v>0</v>
      </c>
      <c r="BB118" s="134"/>
      <c r="BC118" s="46"/>
      <c r="BD118" s="46"/>
      <c r="BE118" s="137">
        <f>AZ118/N118</f>
        <v>-1</v>
      </c>
      <c r="BF118" s="46"/>
      <c r="BG118" s="151"/>
      <c r="BH118" s="46"/>
      <c r="BI118" s="145">
        <v>3</v>
      </c>
      <c r="BJ118" s="132">
        <v>0</v>
      </c>
      <c r="BK118" s="132">
        <v>1</v>
      </c>
      <c r="BL118" s="132">
        <v>0</v>
      </c>
      <c r="BM118" s="132">
        <v>-6</v>
      </c>
      <c r="BN118" s="132">
        <v>0</v>
      </c>
      <c r="BO118" s="132">
        <v>1</v>
      </c>
      <c r="BP118" s="267">
        <v>-1</v>
      </c>
      <c r="BQ118" s="132">
        <v>0</v>
      </c>
      <c r="BR118" s="136">
        <v>0</v>
      </c>
      <c r="BS118" s="143">
        <f>E118/BI118</f>
        <v>0.3333333333333333</v>
      </c>
      <c r="BT118" s="143"/>
      <c r="BU118" s="143">
        <f>G118/BK118</f>
        <v>2</v>
      </c>
      <c r="BV118" s="143"/>
      <c r="BW118" s="143">
        <f>I118/BM118</f>
        <v>0</v>
      </c>
      <c r="BX118" s="143"/>
      <c r="BY118" s="143">
        <f>K118/BO118</f>
        <v>1</v>
      </c>
      <c r="BZ118" s="143">
        <f>L118/BP118</f>
        <v>0</v>
      </c>
      <c r="CA118" s="143"/>
      <c r="CB118" s="151"/>
      <c r="CD118" s="10"/>
    </row>
    <row r="119" spans="1:82" ht="12" outlineLevel="1">
      <c r="A119" s="11"/>
      <c r="B119" s="141" t="s">
        <v>22</v>
      </c>
      <c r="C119" s="138" t="s">
        <v>27</v>
      </c>
      <c r="D119" s="58" t="s">
        <v>155</v>
      </c>
      <c r="E119" s="258">
        <v>15</v>
      </c>
      <c r="F119" s="132">
        <v>18</v>
      </c>
      <c r="G119" s="132">
        <v>12</v>
      </c>
      <c r="H119" s="132">
        <v>14</v>
      </c>
      <c r="I119" s="132">
        <v>18</v>
      </c>
      <c r="J119" s="132">
        <v>9</v>
      </c>
      <c r="K119" s="132">
        <v>7</v>
      </c>
      <c r="L119" s="132">
        <v>13</v>
      </c>
      <c r="M119" s="132">
        <v>9</v>
      </c>
      <c r="N119" s="132">
        <v>10</v>
      </c>
      <c r="O119" s="132">
        <v>18</v>
      </c>
      <c r="P119" s="20">
        <v>4</v>
      </c>
      <c r="Q119" s="265">
        <f>SUM(E119:P119)</f>
        <v>147</v>
      </c>
      <c r="R119" s="59">
        <f>E119/E$206</f>
        <v>0.0003513621137944766</v>
      </c>
      <c r="S119" s="59">
        <f>F119/F$206</f>
        <v>0.0007332274227056092</v>
      </c>
      <c r="T119" s="59">
        <f>G119/G$206</f>
        <v>0.0006381960325479977</v>
      </c>
      <c r="U119" s="59">
        <f>H119/H$206</f>
        <v>0.0008264950705472578</v>
      </c>
      <c r="V119" s="59">
        <f>I119/I$206</f>
        <v>0.001172103926548154</v>
      </c>
      <c r="W119" s="59">
        <f>J119/J$206</f>
        <v>0.0005640157924421884</v>
      </c>
      <c r="X119" s="59">
        <f>K119/K$206</f>
        <v>0.0006041774555498015</v>
      </c>
      <c r="Y119" s="59">
        <f>L119/L$206</f>
        <v>0.0011695906432748538</v>
      </c>
      <c r="Z119" s="59">
        <f>M119/M$206</f>
        <v>0.0007345739471106758</v>
      </c>
      <c r="AA119" s="59">
        <f>N119/N$206</f>
        <v>0.0005818351079304125</v>
      </c>
      <c r="AB119" s="59">
        <f>O119/O$206</f>
        <v>0.0009026175910139405</v>
      </c>
      <c r="AC119" s="18">
        <f>P119/P$206</f>
        <v>0.00015683199372672026</v>
      </c>
      <c r="AD119" s="301">
        <f>Q119/Q$206</f>
        <v>0.0006339403923530401</v>
      </c>
      <c r="AE119" s="135"/>
      <c r="AF119" s="108"/>
      <c r="AG119" s="148"/>
      <c r="AH119" s="193">
        <f>AE119+AF119+AG119</f>
        <v>0</v>
      </c>
      <c r="AI119" s="135"/>
      <c r="AJ119" s="108"/>
      <c r="AK119" s="147"/>
      <c r="AL119" s="194">
        <f>AI119+AJ119+AK119</f>
        <v>0</v>
      </c>
      <c r="AM119" s="135"/>
      <c r="AN119" s="108"/>
      <c r="AO119" s="148"/>
      <c r="AP119" s="134">
        <f>AO119/11*12</f>
        <v>0</v>
      </c>
      <c r="AQ119" s="263">
        <f>AM119+AN119+AO119</f>
        <v>0</v>
      </c>
      <c r="AR119" s="263">
        <f>AM119+AN119+AP119</f>
        <v>0</v>
      </c>
      <c r="AS119" s="260">
        <f>AQ119/AQ$206</f>
        <v>0</v>
      </c>
      <c r="AT119" s="145">
        <f>SUM(L119:N119)</f>
        <v>32</v>
      </c>
      <c r="AU119" s="136">
        <f>AQ119</f>
        <v>0</v>
      </c>
      <c r="AV119" s="221">
        <f>AU119/SUM(L119:N119)</f>
        <v>0</v>
      </c>
      <c r="AW119" s="148"/>
      <c r="AX119" s="136">
        <f>P119-L119</f>
        <v>-9</v>
      </c>
      <c r="AY119" s="134">
        <f>P119-M119</f>
        <v>-5</v>
      </c>
      <c r="AZ119" s="134">
        <f>P119-N119</f>
        <v>-6</v>
      </c>
      <c r="BA119" s="134">
        <f>P119-O119</f>
        <v>-14</v>
      </c>
      <c r="BB119" s="134"/>
      <c r="BC119" s="46">
        <f>AX119/L119</f>
        <v>-0.6923076923076923</v>
      </c>
      <c r="BD119" s="46">
        <f>AY119/M119</f>
        <v>-0.5555555555555556</v>
      </c>
      <c r="BE119" s="143">
        <f>AZ119/N119</f>
        <v>-0.6</v>
      </c>
      <c r="BF119" s="46">
        <f>BA119/O119</f>
        <v>-0.7777777777777778</v>
      </c>
      <c r="BG119" s="151"/>
      <c r="BH119" s="46"/>
      <c r="BI119" s="14">
        <v>235</v>
      </c>
      <c r="BJ119" s="48">
        <v>192</v>
      </c>
      <c r="BK119" s="48">
        <v>246</v>
      </c>
      <c r="BL119" s="48">
        <v>204</v>
      </c>
      <c r="BM119" s="48">
        <v>120</v>
      </c>
      <c r="BN119" s="48">
        <v>149</v>
      </c>
      <c r="BO119" s="48">
        <v>95</v>
      </c>
      <c r="BP119" s="264">
        <v>220</v>
      </c>
      <c r="BQ119" s="48">
        <v>113</v>
      </c>
      <c r="BR119" s="82">
        <v>113</v>
      </c>
      <c r="BS119" s="143">
        <f>E119/BI119</f>
        <v>0.06382978723404255</v>
      </c>
      <c r="BT119" s="143">
        <f>F119/BJ119</f>
        <v>0.09375</v>
      </c>
      <c r="BU119" s="143">
        <f>G119/BK119</f>
        <v>0.04878048780487805</v>
      </c>
      <c r="BV119" s="143">
        <f>H119/BL119</f>
        <v>0.06862745098039216</v>
      </c>
      <c r="BW119" s="143">
        <f>I119/BM119</f>
        <v>0.15</v>
      </c>
      <c r="BX119" s="143">
        <f>J119/BN119</f>
        <v>0.06040268456375839</v>
      </c>
      <c r="BY119" s="143">
        <f>K119/BO119</f>
        <v>0.07368421052631578</v>
      </c>
      <c r="BZ119" s="143">
        <f>L119/BP119</f>
        <v>0.05909090909090909</v>
      </c>
      <c r="CA119" s="143">
        <f>M119/BQ119</f>
        <v>0.07964601769911504</v>
      </c>
      <c r="CB119" s="151">
        <f>N119/BR119</f>
        <v>0.08849557522123894</v>
      </c>
      <c r="CD119" s="10"/>
    </row>
    <row r="120" spans="1:82" ht="12" outlineLevel="1">
      <c r="A120" s="11"/>
      <c r="B120" s="141" t="s">
        <v>23</v>
      </c>
      <c r="C120" s="142"/>
      <c r="D120" s="58" t="s">
        <v>215</v>
      </c>
      <c r="E120" s="58"/>
      <c r="F120" s="132"/>
      <c r="G120" s="132"/>
      <c r="H120" s="132"/>
      <c r="I120" s="132"/>
      <c r="J120" s="132"/>
      <c r="K120" s="132"/>
      <c r="L120" s="132">
        <v>0</v>
      </c>
      <c r="M120" s="132">
        <v>0</v>
      </c>
      <c r="N120" s="132">
        <v>1</v>
      </c>
      <c r="O120" s="132">
        <v>1</v>
      </c>
      <c r="P120" s="1"/>
      <c r="Q120" s="265">
        <f>SUM(E120:P120)</f>
        <v>2</v>
      </c>
      <c r="R120" s="59">
        <f>E120/E$206</f>
        <v>0</v>
      </c>
      <c r="S120" s="59">
        <f>F120/F$206</f>
        <v>0</v>
      </c>
      <c r="T120" s="59">
        <f>G120/G$206</f>
        <v>0</v>
      </c>
      <c r="U120" s="59">
        <f>H120/H$206</f>
        <v>0</v>
      </c>
      <c r="V120" s="59">
        <f>I120/I$206</f>
        <v>0</v>
      </c>
      <c r="W120" s="59">
        <f>J120/J$206</f>
        <v>0</v>
      </c>
      <c r="X120" s="59">
        <f>K120/K$206</f>
        <v>0</v>
      </c>
      <c r="Y120" s="59">
        <f>L120/L$206</f>
        <v>0</v>
      </c>
      <c r="Z120" s="59">
        <f>M120/M$206</f>
        <v>0</v>
      </c>
      <c r="AA120" s="59">
        <f>N120/N$206</f>
        <v>5.8183510793041255E-05</v>
      </c>
      <c r="AB120" s="59">
        <f>O120/O$206</f>
        <v>5.014542172299669E-05</v>
      </c>
      <c r="AC120" s="18">
        <f>P120/P$206</f>
        <v>0</v>
      </c>
      <c r="AD120" s="301">
        <f>Q120/Q$206</f>
        <v>8.625039351742042E-06</v>
      </c>
      <c r="AE120" s="135"/>
      <c r="AF120" s="108"/>
      <c r="AG120" s="148"/>
      <c r="AH120" s="193">
        <f>AE120+AF120+AG120</f>
        <v>0</v>
      </c>
      <c r="AI120" s="135"/>
      <c r="AJ120" s="108"/>
      <c r="AK120" s="147"/>
      <c r="AL120" s="194">
        <f>AI120+AJ120+AK120</f>
        <v>0</v>
      </c>
      <c r="AM120" s="135"/>
      <c r="AN120" s="108"/>
      <c r="AO120" s="148"/>
      <c r="AP120" s="134">
        <f>AO120/11*12</f>
        <v>0</v>
      </c>
      <c r="AQ120" s="263">
        <f>AM120+AN120+AO120</f>
        <v>0</v>
      </c>
      <c r="AR120" s="263">
        <f>AM120+AN120+AP120</f>
        <v>0</v>
      </c>
      <c r="AS120" s="260">
        <f>AQ120/AQ$206</f>
        <v>0</v>
      </c>
      <c r="AT120" s="145">
        <f>SUM(L120:N120)</f>
        <v>1</v>
      </c>
      <c r="AU120" s="136">
        <f>AQ120</f>
        <v>0</v>
      </c>
      <c r="AV120" s="221">
        <f>AU120/SUM(L120:N120)</f>
        <v>0</v>
      </c>
      <c r="AW120" s="148"/>
      <c r="AX120" s="136">
        <f>P120-L120</f>
        <v>0</v>
      </c>
      <c r="AY120" s="134">
        <f>P120-M120</f>
        <v>0</v>
      </c>
      <c r="AZ120" s="134">
        <f>P120-N120</f>
        <v>-1</v>
      </c>
      <c r="BA120" s="134">
        <f>P120-O120</f>
        <v>-1</v>
      </c>
      <c r="BB120" s="134"/>
      <c r="BC120" s="46"/>
      <c r="BD120" s="46"/>
      <c r="BE120" s="137">
        <f>AZ120/N120</f>
        <v>-1</v>
      </c>
      <c r="BF120" s="46">
        <f>BA120/O120</f>
        <v>-1</v>
      </c>
      <c r="BG120" s="151"/>
      <c r="BH120" s="46"/>
      <c r="BI120" s="145">
        <v>-2294</v>
      </c>
      <c r="BJ120" s="132">
        <v>-850</v>
      </c>
      <c r="BK120" s="132">
        <v>-1051</v>
      </c>
      <c r="BL120" s="132">
        <v>503</v>
      </c>
      <c r="BM120" s="132">
        <v>1713</v>
      </c>
      <c r="BN120" s="132">
        <v>3865</v>
      </c>
      <c r="BO120" s="132">
        <v>2646</v>
      </c>
      <c r="BP120" s="267">
        <v>-14614</v>
      </c>
      <c r="BQ120" s="132">
        <v>1603</v>
      </c>
      <c r="BR120" s="136">
        <v>1603</v>
      </c>
      <c r="BS120" s="143">
        <f>E120/BI120</f>
        <v>0</v>
      </c>
      <c r="BT120" s="143">
        <f>F120/BJ120</f>
        <v>0</v>
      </c>
      <c r="BU120" s="143">
        <f>G120/BK120</f>
        <v>0</v>
      </c>
      <c r="BV120" s="143">
        <f>H120/BL120</f>
        <v>0</v>
      </c>
      <c r="BW120" s="143">
        <f>I120/BM120</f>
        <v>0</v>
      </c>
      <c r="BX120" s="143">
        <f>J120/BN120</f>
        <v>0</v>
      </c>
      <c r="BY120" s="143">
        <f>K120/BO120</f>
        <v>0</v>
      </c>
      <c r="BZ120" s="143">
        <f>L120/BP120</f>
        <v>0</v>
      </c>
      <c r="CA120" s="143">
        <f>M120/BQ120</f>
        <v>0</v>
      </c>
      <c r="CB120" s="151">
        <f>N120/BR120</f>
        <v>0.0006238303181534623</v>
      </c>
      <c r="CD120" s="10"/>
    </row>
    <row r="121" spans="1:82" ht="12" outlineLevel="1">
      <c r="A121" s="11"/>
      <c r="B121" s="141">
        <v>325</v>
      </c>
      <c r="C121" s="138" t="s">
        <v>217</v>
      </c>
      <c r="D121" s="58" t="s">
        <v>100</v>
      </c>
      <c r="E121" s="258">
        <v>2</v>
      </c>
      <c r="F121" s="132">
        <v>4</v>
      </c>
      <c r="G121" s="132">
        <v>7</v>
      </c>
      <c r="H121" s="132">
        <v>2</v>
      </c>
      <c r="I121" s="132">
        <v>1</v>
      </c>
      <c r="J121" s="132">
        <v>0</v>
      </c>
      <c r="K121" s="132">
        <v>1</v>
      </c>
      <c r="L121" s="132">
        <v>0</v>
      </c>
      <c r="M121" s="132">
        <v>1</v>
      </c>
      <c r="N121" s="132">
        <v>1</v>
      </c>
      <c r="O121" s="132">
        <v>0</v>
      </c>
      <c r="P121" s="9"/>
      <c r="Q121" s="265">
        <f>SUM(E121:P121)</f>
        <v>19</v>
      </c>
      <c r="R121" s="59">
        <f>E121/E$206</f>
        <v>4.6848281839263546E-05</v>
      </c>
      <c r="S121" s="59">
        <f>F121/F$206</f>
        <v>0.00016293942726791315</v>
      </c>
      <c r="T121" s="59">
        <f>G121/G$206</f>
        <v>0.00037228101898633195</v>
      </c>
      <c r="U121" s="59">
        <f>H121/H$206</f>
        <v>0.00011807072436389397</v>
      </c>
      <c r="V121" s="59">
        <f>I121/I$206</f>
        <v>6.511688480823077E-05</v>
      </c>
      <c r="W121" s="59">
        <f>J121/J$206</f>
        <v>0</v>
      </c>
      <c r="X121" s="59">
        <f>K121/K$206</f>
        <v>8.631106507854307E-05</v>
      </c>
      <c r="Y121" s="59">
        <f>L121/L$206</f>
        <v>0</v>
      </c>
      <c r="Z121" s="59">
        <f>M121/M$206</f>
        <v>8.161932745674175E-05</v>
      </c>
      <c r="AA121" s="59">
        <f>N121/N$206</f>
        <v>5.8183510793041255E-05</v>
      </c>
      <c r="AB121" s="59">
        <f>O121/O$206</f>
        <v>0</v>
      </c>
      <c r="AC121" s="18">
        <f>P121/P$206</f>
        <v>0</v>
      </c>
      <c r="AD121" s="301">
        <f>Q121/Q$206</f>
        <v>8.19378738415494E-05</v>
      </c>
      <c r="AE121" s="135"/>
      <c r="AF121" s="108"/>
      <c r="AG121" s="148"/>
      <c r="AH121" s="193">
        <f>AE121+AF121+AG121</f>
        <v>0</v>
      </c>
      <c r="AI121" s="135"/>
      <c r="AJ121" s="108"/>
      <c r="AK121" s="147"/>
      <c r="AL121" s="194">
        <f>AI121+AJ121+AK121</f>
        <v>0</v>
      </c>
      <c r="AM121" s="135"/>
      <c r="AN121" s="108"/>
      <c r="AO121" s="148"/>
      <c r="AP121" s="134">
        <f>AO121/11*12</f>
        <v>0</v>
      </c>
      <c r="AQ121" s="263">
        <f>AM121+AN121+AO121</f>
        <v>0</v>
      </c>
      <c r="AR121" s="263">
        <f>AM121+AN121+AP121</f>
        <v>0</v>
      </c>
      <c r="AS121" s="260">
        <f>AQ121/AQ$206</f>
        <v>0</v>
      </c>
      <c r="AT121" s="145">
        <f>SUM(L121:N121)</f>
        <v>2</v>
      </c>
      <c r="AU121" s="136">
        <f>AQ121</f>
        <v>0</v>
      </c>
      <c r="AV121" s="221">
        <f>AU121/SUM(L121:N121)</f>
        <v>0</v>
      </c>
      <c r="AW121" s="148"/>
      <c r="AX121" s="136">
        <f>P121-L121</f>
        <v>0</v>
      </c>
      <c r="AY121" s="134">
        <f>P121-M121</f>
        <v>-1</v>
      </c>
      <c r="AZ121" s="134">
        <f>P121-N121</f>
        <v>-1</v>
      </c>
      <c r="BA121" s="134">
        <f>P121-O121</f>
        <v>0</v>
      </c>
      <c r="BB121" s="134"/>
      <c r="BC121" s="46"/>
      <c r="BD121" s="46">
        <f>AY121/M121</f>
        <v>-1</v>
      </c>
      <c r="BE121" s="137">
        <f>AZ121/N121</f>
        <v>-1</v>
      </c>
      <c r="BF121" s="46"/>
      <c r="BG121" s="151"/>
      <c r="BH121" s="46"/>
      <c r="BI121" s="14">
        <v>62</v>
      </c>
      <c r="BJ121" s="48">
        <v>83</v>
      </c>
      <c r="BK121" s="48">
        <v>73</v>
      </c>
      <c r="BL121" s="48">
        <v>-6</v>
      </c>
      <c r="BM121" s="48">
        <v>-2</v>
      </c>
      <c r="BN121" s="48">
        <v>41</v>
      </c>
      <c r="BO121" s="48">
        <v>-8</v>
      </c>
      <c r="BP121" s="264">
        <v>82</v>
      </c>
      <c r="BQ121" s="48">
        <v>82</v>
      </c>
      <c r="BR121" s="82">
        <v>82</v>
      </c>
      <c r="BS121" s="143">
        <f>E121/BI121</f>
        <v>0.03225806451612903</v>
      </c>
      <c r="BT121" s="143">
        <f>F121/BJ121</f>
        <v>0.04819277108433735</v>
      </c>
      <c r="BU121" s="143">
        <f>G121/BK121</f>
        <v>0.0958904109589041</v>
      </c>
      <c r="BV121" s="143">
        <f>H121/BL121</f>
        <v>-0.3333333333333333</v>
      </c>
      <c r="BW121" s="143">
        <f>I121/BM121</f>
        <v>-0.5</v>
      </c>
      <c r="BX121" s="143">
        <f>J121/BN121</f>
        <v>0</v>
      </c>
      <c r="BY121" s="143">
        <f>K121/BO121</f>
        <v>-0.125</v>
      </c>
      <c r="BZ121" s="143">
        <f>L121/BP121</f>
        <v>0</v>
      </c>
      <c r="CA121" s="143">
        <f>M121/BQ121</f>
        <v>0.012195121951219513</v>
      </c>
      <c r="CB121" s="151">
        <f>N121/BR121</f>
        <v>0.012195121951219513</v>
      </c>
      <c r="CD121" s="10"/>
    </row>
    <row r="122" spans="1:82" ht="12" outlineLevel="1">
      <c r="A122" s="11"/>
      <c r="B122" s="131">
        <v>102</v>
      </c>
      <c r="C122" s="142" t="s">
        <v>221</v>
      </c>
      <c r="D122" s="149" t="s">
        <v>32</v>
      </c>
      <c r="E122" s="149"/>
      <c r="F122" s="20"/>
      <c r="G122" s="20"/>
      <c r="H122" s="20"/>
      <c r="I122" s="20"/>
      <c r="J122" s="20"/>
      <c r="K122" s="20"/>
      <c r="L122" s="20">
        <v>0</v>
      </c>
      <c r="M122" s="20">
        <v>0</v>
      </c>
      <c r="N122" s="20">
        <v>0</v>
      </c>
      <c r="O122" s="20">
        <v>0</v>
      </c>
      <c r="P122" s="20"/>
      <c r="Q122" s="268">
        <f>SUM(E122:P122)</f>
        <v>0</v>
      </c>
      <c r="R122" s="108">
        <f>E122/E$206</f>
        <v>0</v>
      </c>
      <c r="S122" s="108">
        <f>F122/F$206</f>
        <v>0</v>
      </c>
      <c r="T122" s="108">
        <f>G122/G$206</f>
        <v>0</v>
      </c>
      <c r="U122" s="108">
        <f>H122/H$206</f>
        <v>0</v>
      </c>
      <c r="V122" s="108">
        <f>I122/I$206</f>
        <v>0</v>
      </c>
      <c r="W122" s="108">
        <f>J122/J$206</f>
        <v>0</v>
      </c>
      <c r="X122" s="108">
        <f>K122/K$206</f>
        <v>0</v>
      </c>
      <c r="Y122" s="108">
        <f>L122/L$206</f>
        <v>0</v>
      </c>
      <c r="Z122" s="108">
        <f>M122/M$206</f>
        <v>0</v>
      </c>
      <c r="AA122" s="108">
        <f>N122/N$206</f>
        <v>0</v>
      </c>
      <c r="AB122" s="108">
        <f>O122/O$206</f>
        <v>0</v>
      </c>
      <c r="AC122" s="306">
        <f>P122/P$206</f>
        <v>0</v>
      </c>
      <c r="AD122" s="52">
        <f>Q122/Q$206</f>
        <v>0</v>
      </c>
      <c r="AE122" s="146"/>
      <c r="AF122" s="22"/>
      <c r="AG122" s="10"/>
      <c r="AH122" s="261">
        <f>AE122+AF122+AG122</f>
        <v>0</v>
      </c>
      <c r="AI122" s="146"/>
      <c r="AJ122" s="22"/>
      <c r="AK122" s="11"/>
      <c r="AL122" s="262">
        <f>AI122+AJ122+AK122</f>
        <v>0</v>
      </c>
      <c r="AM122" s="146"/>
      <c r="AN122" s="22"/>
      <c r="AO122" s="10"/>
      <c r="AP122" s="114">
        <f>AO122/11*12</f>
        <v>0</v>
      </c>
      <c r="AQ122" s="263">
        <f>AM122+AN122+AO122</f>
        <v>0</v>
      </c>
      <c r="AR122" s="263">
        <f>AM122+AN122+AP122</f>
        <v>0</v>
      </c>
      <c r="AS122" s="260">
        <f>AQ122/AQ$206</f>
        <v>0</v>
      </c>
      <c r="AT122" s="14">
        <f>SUM(L122:N122)</f>
        <v>0</v>
      </c>
      <c r="AU122" s="82">
        <f>AQ122</f>
        <v>0</v>
      </c>
      <c r="AV122" s="62"/>
      <c r="AW122" s="139"/>
      <c r="AX122" s="136">
        <f>P122-L122</f>
        <v>0</v>
      </c>
      <c r="AY122" s="134">
        <f>P122-M122</f>
        <v>0</v>
      </c>
      <c r="AZ122" s="134">
        <f>P122-N122</f>
        <v>0</v>
      </c>
      <c r="BA122" s="134">
        <f>P122-O122</f>
        <v>0</v>
      </c>
      <c r="BB122" s="134"/>
      <c r="BC122" s="269"/>
      <c r="BD122" s="10"/>
      <c r="BF122" s="10"/>
      <c r="BG122" s="11"/>
      <c r="BH122" s="10"/>
      <c r="BI122" s="14">
        <v>-7</v>
      </c>
      <c r="BJ122" s="48">
        <v>4</v>
      </c>
      <c r="BK122" s="48">
        <v>0</v>
      </c>
      <c r="BL122" s="48">
        <v>4</v>
      </c>
      <c r="BM122" s="48">
        <v>-1</v>
      </c>
      <c r="BN122" s="48">
        <v>0</v>
      </c>
      <c r="BO122" s="48">
        <v>0</v>
      </c>
      <c r="BP122" s="264">
        <v>2</v>
      </c>
      <c r="BQ122" s="48">
        <v>54.5</v>
      </c>
      <c r="BR122" s="82">
        <v>54.5</v>
      </c>
      <c r="BS122" s="143">
        <f>E122/BI122</f>
        <v>0</v>
      </c>
      <c r="BT122" s="143">
        <f>F122/BJ122</f>
        <v>0</v>
      </c>
      <c r="BU122" s="143"/>
      <c r="BV122" s="143">
        <f>H122/BL122</f>
        <v>0</v>
      </c>
      <c r="BW122" s="143">
        <f>I122/BM122</f>
        <v>0</v>
      </c>
      <c r="BX122" s="143"/>
      <c r="BY122" s="143"/>
      <c r="BZ122" s="143">
        <f>L122/BP122</f>
        <v>0</v>
      </c>
      <c r="CA122" s="143">
        <f>M122/BQ122</f>
        <v>0</v>
      </c>
      <c r="CB122" s="151">
        <f>N122/BR122</f>
        <v>0</v>
      </c>
      <c r="CD122" s="10"/>
    </row>
    <row r="123" spans="1:82" ht="12" outlineLevel="1">
      <c r="A123" s="11"/>
      <c r="B123" s="131">
        <v>424</v>
      </c>
      <c r="C123" s="142" t="s">
        <v>219</v>
      </c>
      <c r="D123" s="150" t="s">
        <v>130</v>
      </c>
      <c r="E123" s="150"/>
      <c r="F123" s="20"/>
      <c r="G123" s="20"/>
      <c r="H123" s="20"/>
      <c r="I123" s="20"/>
      <c r="J123" s="20"/>
      <c r="K123" s="20"/>
      <c r="L123" s="20">
        <v>0</v>
      </c>
      <c r="M123" s="20">
        <v>0</v>
      </c>
      <c r="N123" s="20">
        <v>0</v>
      </c>
      <c r="O123" s="20">
        <v>0</v>
      </c>
      <c r="P123" s="20"/>
      <c r="Q123" s="268">
        <f>SUM(E123:P123)</f>
        <v>0</v>
      </c>
      <c r="R123" s="108">
        <f>E123/E$206</f>
        <v>0</v>
      </c>
      <c r="S123" s="108">
        <f>F123/F$206</f>
        <v>0</v>
      </c>
      <c r="T123" s="108">
        <f>G123/G$206</f>
        <v>0</v>
      </c>
      <c r="U123" s="108">
        <f>H123/H$206</f>
        <v>0</v>
      </c>
      <c r="V123" s="108">
        <f>I123/I$206</f>
        <v>0</v>
      </c>
      <c r="W123" s="108">
        <f>J123/J$206</f>
        <v>0</v>
      </c>
      <c r="X123" s="108">
        <f>K123/K$206</f>
        <v>0</v>
      </c>
      <c r="Y123" s="108">
        <f>L123/L$206</f>
        <v>0</v>
      </c>
      <c r="Z123" s="108">
        <f>M123/M$206</f>
        <v>0</v>
      </c>
      <c r="AA123" s="108">
        <f>N123/N$206</f>
        <v>0</v>
      </c>
      <c r="AB123" s="108">
        <f>O123/O$206</f>
        <v>0</v>
      </c>
      <c r="AC123" s="306">
        <f>P123/P$206</f>
        <v>0</v>
      </c>
      <c r="AD123" s="52">
        <f>Q123/Q$206</f>
        <v>0</v>
      </c>
      <c r="AE123" s="146"/>
      <c r="AF123" s="22"/>
      <c r="AG123" s="10"/>
      <c r="AH123" s="261">
        <f>AE123+AF123+AG123</f>
        <v>0</v>
      </c>
      <c r="AI123" s="146"/>
      <c r="AJ123" s="22"/>
      <c r="AK123" s="11"/>
      <c r="AL123" s="262">
        <f>AI123+AJ123+AK123</f>
        <v>0</v>
      </c>
      <c r="AM123" s="146"/>
      <c r="AN123" s="22"/>
      <c r="AO123" s="10"/>
      <c r="AP123" s="114">
        <f>AO123/11*12</f>
        <v>0</v>
      </c>
      <c r="AQ123" s="263">
        <f>AM123+AN123+AO123</f>
        <v>0</v>
      </c>
      <c r="AR123" s="263">
        <f>AM123+AN123+AP123</f>
        <v>0</v>
      </c>
      <c r="AS123" s="260">
        <f>AQ123/AQ$206</f>
        <v>0</v>
      </c>
      <c r="AT123" s="14">
        <f>SUM(L123:N123)</f>
        <v>0</v>
      </c>
      <c r="AU123" s="82">
        <f>AQ123</f>
        <v>0</v>
      </c>
      <c r="AV123" s="62"/>
      <c r="AW123" s="139"/>
      <c r="AX123" s="136">
        <f>P123-L123</f>
        <v>0</v>
      </c>
      <c r="AY123" s="134">
        <f>P123-M123</f>
        <v>0</v>
      </c>
      <c r="AZ123" s="134">
        <f>P123-N123</f>
        <v>0</v>
      </c>
      <c r="BA123" s="134">
        <f>P123-O123</f>
        <v>0</v>
      </c>
      <c r="BB123" s="134"/>
      <c r="BC123" s="269"/>
      <c r="BD123" s="10"/>
      <c r="BF123" s="10"/>
      <c r="BG123" s="11"/>
      <c r="BH123" s="10"/>
      <c r="BI123" s="145">
        <v>0</v>
      </c>
      <c r="BJ123" s="132">
        <v>0</v>
      </c>
      <c r="BK123" s="132">
        <v>4</v>
      </c>
      <c r="BL123" s="132">
        <v>-2</v>
      </c>
      <c r="BM123" s="132">
        <v>0</v>
      </c>
      <c r="BN123" s="132">
        <v>-1</v>
      </c>
      <c r="BO123" s="132">
        <v>0</v>
      </c>
      <c r="BP123" s="267">
        <v>0</v>
      </c>
      <c r="BQ123" s="132">
        <v>1</v>
      </c>
      <c r="BR123" s="136">
        <v>1</v>
      </c>
      <c r="BS123" s="143"/>
      <c r="BT123" s="143"/>
      <c r="BU123" s="143">
        <f>G123/BK123</f>
        <v>0</v>
      </c>
      <c r="BV123" s="143">
        <f>H123/BL123</f>
        <v>0</v>
      </c>
      <c r="BW123" s="143"/>
      <c r="BX123" s="143">
        <f>J123/BN123</f>
        <v>0</v>
      </c>
      <c r="BY123" s="143"/>
      <c r="BZ123" s="143"/>
      <c r="CA123" s="143">
        <f>M123/BQ123</f>
        <v>0</v>
      </c>
      <c r="CB123" s="151">
        <f>N123/BR123</f>
        <v>0</v>
      </c>
      <c r="CD123" s="10"/>
    </row>
    <row r="124" spans="1:82" ht="12" outlineLevel="1">
      <c r="A124" s="11"/>
      <c r="B124" s="131">
        <v>511</v>
      </c>
      <c r="C124" s="142" t="s">
        <v>219</v>
      </c>
      <c r="D124" s="58" t="s">
        <v>138</v>
      </c>
      <c r="E124" s="258">
        <v>0</v>
      </c>
      <c r="F124" s="132">
        <v>0</v>
      </c>
      <c r="G124" s="132">
        <v>0</v>
      </c>
      <c r="H124" s="132">
        <v>4</v>
      </c>
      <c r="I124" s="132">
        <v>0</v>
      </c>
      <c r="J124" s="132">
        <v>1</v>
      </c>
      <c r="K124" s="132">
        <v>0</v>
      </c>
      <c r="L124" s="132">
        <v>0</v>
      </c>
      <c r="M124" s="132">
        <v>0</v>
      </c>
      <c r="N124" s="132">
        <v>0</v>
      </c>
      <c r="O124" s="132">
        <v>8</v>
      </c>
      <c r="P124" s="20">
        <v>1</v>
      </c>
      <c r="Q124" s="265">
        <f>SUM(E124:P124)</f>
        <v>14</v>
      </c>
      <c r="R124" s="59">
        <f>E124/E$206</f>
        <v>0</v>
      </c>
      <c r="S124" s="59">
        <f>F124/F$206</f>
        <v>0</v>
      </c>
      <c r="T124" s="59">
        <f>G124/G$206</f>
        <v>0</v>
      </c>
      <c r="U124" s="59">
        <f>H124/H$206</f>
        <v>0.00023614144872778793</v>
      </c>
      <c r="V124" s="59">
        <f>I124/I$206</f>
        <v>0</v>
      </c>
      <c r="W124" s="59">
        <f>J124/J$206</f>
        <v>6.266842138246537E-05</v>
      </c>
      <c r="X124" s="59">
        <f>K124/K$206</f>
        <v>0</v>
      </c>
      <c r="Y124" s="59">
        <f>L124/L$206</f>
        <v>0</v>
      </c>
      <c r="Z124" s="59">
        <f>M124/M$206</f>
        <v>0</v>
      </c>
      <c r="AA124" s="59">
        <f>N124/N$206</f>
        <v>0</v>
      </c>
      <c r="AB124" s="59">
        <f>O124/O$206</f>
        <v>0.0004011633737839735</v>
      </c>
      <c r="AC124" s="18">
        <f>P124/P$206</f>
        <v>3.9207998431680065E-05</v>
      </c>
      <c r="AD124" s="301">
        <f>Q124/Q$206</f>
        <v>6.03752754621943E-05</v>
      </c>
      <c r="AE124" s="146"/>
      <c r="AF124" s="22"/>
      <c r="AG124" s="10"/>
      <c r="AH124" s="261">
        <f>AE124+AF124+AG124</f>
        <v>0</v>
      </c>
      <c r="AI124" s="146"/>
      <c r="AJ124" s="22"/>
      <c r="AK124" s="11"/>
      <c r="AL124" s="262">
        <f>AI124+AJ124+AK124</f>
        <v>0</v>
      </c>
      <c r="AM124" s="146"/>
      <c r="AN124" s="22"/>
      <c r="AO124" s="10"/>
      <c r="AP124" s="114">
        <f>AO124/11*12</f>
        <v>0</v>
      </c>
      <c r="AQ124" s="263">
        <f>AM124+AN124+AO124</f>
        <v>0</v>
      </c>
      <c r="AR124" s="263">
        <f>AM124+AN124+AP124</f>
        <v>0</v>
      </c>
      <c r="AS124" s="260">
        <f>AQ124/AQ$206</f>
        <v>0</v>
      </c>
      <c r="AT124" s="14">
        <f>SUM(L124:N124)</f>
        <v>0</v>
      </c>
      <c r="AU124" s="82">
        <f>AQ124</f>
        <v>0</v>
      </c>
      <c r="AV124" s="62"/>
      <c r="AW124" s="139"/>
      <c r="AX124" s="136">
        <f>P124-L124</f>
        <v>1</v>
      </c>
      <c r="AY124" s="134">
        <f>P124-M124</f>
        <v>1</v>
      </c>
      <c r="AZ124" s="134">
        <f>P124-N124</f>
        <v>1</v>
      </c>
      <c r="BA124" s="134">
        <f>P124-O124</f>
        <v>-7</v>
      </c>
      <c r="BB124" s="134"/>
      <c r="BC124" s="46"/>
      <c r="BD124" s="46"/>
      <c r="BE124" s="143"/>
      <c r="BF124" s="46">
        <f>BA124/O124</f>
        <v>-0.875</v>
      </c>
      <c r="BG124" s="151"/>
      <c r="BH124" s="46"/>
      <c r="BI124" s="14">
        <v>23</v>
      </c>
      <c r="BJ124" s="48">
        <v>42</v>
      </c>
      <c r="BK124" s="48">
        <v>67</v>
      </c>
      <c r="BL124" s="48">
        <v>75</v>
      </c>
      <c r="BM124" s="48">
        <v>17</v>
      </c>
      <c r="BN124" s="48">
        <v>29</v>
      </c>
      <c r="BO124" s="48">
        <v>51</v>
      </c>
      <c r="BP124" s="264">
        <v>50</v>
      </c>
      <c r="BQ124" s="48">
        <v>27.5</v>
      </c>
      <c r="BR124" s="82">
        <v>27.5</v>
      </c>
      <c r="BS124" s="143">
        <f>E124/BI124</f>
        <v>0</v>
      </c>
      <c r="BT124" s="143">
        <f>F124/BJ124</f>
        <v>0</v>
      </c>
      <c r="BU124" s="143">
        <f>G124/BK124</f>
        <v>0</v>
      </c>
      <c r="BV124" s="143">
        <f>H124/BL124</f>
        <v>0.05333333333333334</v>
      </c>
      <c r="BW124" s="143">
        <f>I124/BM124</f>
        <v>0</v>
      </c>
      <c r="BX124" s="143">
        <f>J124/BN124</f>
        <v>0.034482758620689655</v>
      </c>
      <c r="BY124" s="143">
        <f>K124/BO124</f>
        <v>0</v>
      </c>
      <c r="BZ124" s="143">
        <f>L124/BP124</f>
        <v>0</v>
      </c>
      <c r="CA124" s="143">
        <f>M124/BQ124</f>
        <v>0</v>
      </c>
      <c r="CB124" s="151">
        <f>N124/BR124</f>
        <v>0</v>
      </c>
      <c r="CD124" s="10"/>
    </row>
    <row r="125" spans="1:82" ht="12" outlineLevel="1">
      <c r="A125" s="11"/>
      <c r="B125" s="131">
        <v>611</v>
      </c>
      <c r="C125" s="144" t="s">
        <v>159</v>
      </c>
      <c r="D125" s="150" t="s">
        <v>146</v>
      </c>
      <c r="E125" s="266">
        <v>0</v>
      </c>
      <c r="F125" s="20">
        <v>0</v>
      </c>
      <c r="G125" s="20">
        <v>0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68">
        <f>SUM(E125:P125)</f>
        <v>3</v>
      </c>
      <c r="R125" s="108">
        <f>E125/E$206</f>
        <v>0</v>
      </c>
      <c r="S125" s="108">
        <f>F125/F$206</f>
        <v>0</v>
      </c>
      <c r="T125" s="108">
        <f>G125/G$206</f>
        <v>0</v>
      </c>
      <c r="U125" s="108">
        <f>H125/H$206</f>
        <v>5.903536218194698E-05</v>
      </c>
      <c r="V125" s="108">
        <f>I125/I$206</f>
        <v>0.00013023376961646154</v>
      </c>
      <c r="W125" s="108">
        <f>J125/J$206</f>
        <v>0</v>
      </c>
      <c r="X125" s="108">
        <f>K125/K$206</f>
        <v>0</v>
      </c>
      <c r="Y125" s="108">
        <f>L125/L$206</f>
        <v>0</v>
      </c>
      <c r="Z125" s="108">
        <f>M125/M$206</f>
        <v>0</v>
      </c>
      <c r="AA125" s="108">
        <f>N125/N$206</f>
        <v>0</v>
      </c>
      <c r="AB125" s="108">
        <f>O125/O$206</f>
        <v>0</v>
      </c>
      <c r="AC125" s="306">
        <f>P125/P$206</f>
        <v>0</v>
      </c>
      <c r="AD125" s="52">
        <f>Q125/Q$206</f>
        <v>1.2937559027613063E-05</v>
      </c>
      <c r="AE125" s="146"/>
      <c r="AF125" s="22"/>
      <c r="AG125" s="10"/>
      <c r="AH125" s="261">
        <f>AE125+AF125+AG125</f>
        <v>0</v>
      </c>
      <c r="AI125" s="146"/>
      <c r="AJ125" s="22"/>
      <c r="AK125" s="11"/>
      <c r="AL125" s="262">
        <f>AI125+AJ125+AK125</f>
        <v>0</v>
      </c>
      <c r="AM125" s="146"/>
      <c r="AN125" s="22"/>
      <c r="AO125" s="10"/>
      <c r="AP125" s="114">
        <f>AO125/11*12</f>
        <v>0</v>
      </c>
      <c r="AQ125" s="263">
        <f>AM125+AN125+AO125</f>
        <v>0</v>
      </c>
      <c r="AR125" s="263">
        <f>AM125+AN125+AP125</f>
        <v>0</v>
      </c>
      <c r="AS125" s="260">
        <f>AQ125/AQ$206</f>
        <v>0</v>
      </c>
      <c r="AT125" s="14">
        <f>SUM(L125:N125)</f>
        <v>0</v>
      </c>
      <c r="AU125" s="82">
        <f>AQ125</f>
        <v>0</v>
      </c>
      <c r="AV125" s="62"/>
      <c r="AW125" s="139"/>
      <c r="AX125" s="136">
        <f>P125-L125</f>
        <v>0</v>
      </c>
      <c r="AY125" s="134">
        <f>P125-M125</f>
        <v>0</v>
      </c>
      <c r="AZ125" s="134">
        <f>P125-N125</f>
        <v>0</v>
      </c>
      <c r="BA125" s="134">
        <f>P125-O125</f>
        <v>0</v>
      </c>
      <c r="BB125" s="134"/>
      <c r="BC125" s="269"/>
      <c r="BD125" s="10"/>
      <c r="BF125" s="10"/>
      <c r="BG125" s="11"/>
      <c r="BH125" s="10"/>
      <c r="BI125" s="14">
        <v>28</v>
      </c>
      <c r="BJ125" s="48">
        <v>18</v>
      </c>
      <c r="BK125" s="48">
        <v>42</v>
      </c>
      <c r="BL125" s="48">
        <v>39</v>
      </c>
      <c r="BM125" s="48">
        <v>-13</v>
      </c>
      <c r="BN125" s="48">
        <v>28</v>
      </c>
      <c r="BO125" s="48">
        <v>-30</v>
      </c>
      <c r="BP125" s="264">
        <v>22</v>
      </c>
      <c r="BQ125" s="48">
        <v>33.5</v>
      </c>
      <c r="BR125" s="82">
        <v>33.5</v>
      </c>
      <c r="BS125" s="143">
        <f>E125/BI125</f>
        <v>0</v>
      </c>
      <c r="BT125" s="143">
        <f>F125/BJ125</f>
        <v>0</v>
      </c>
      <c r="BU125" s="143">
        <f>G125/BK125</f>
        <v>0</v>
      </c>
      <c r="BV125" s="143">
        <f>H125/BL125</f>
        <v>0.02564102564102564</v>
      </c>
      <c r="BW125" s="143">
        <f>I125/BM125</f>
        <v>-0.15384615384615385</v>
      </c>
      <c r="BX125" s="143">
        <f>J125/BN125</f>
        <v>0</v>
      </c>
      <c r="BY125" s="143">
        <f>K125/BO125</f>
        <v>0</v>
      </c>
      <c r="BZ125" s="143">
        <f>L125/BP125</f>
        <v>0</v>
      </c>
      <c r="CA125" s="143">
        <f>M125/BQ125</f>
        <v>0</v>
      </c>
      <c r="CB125" s="151">
        <f>N125/BR125</f>
        <v>0</v>
      </c>
      <c r="CD125" s="10"/>
    </row>
    <row r="126" spans="1:82" ht="12" outlineLevel="1">
      <c r="A126" s="11"/>
      <c r="B126" s="131">
        <v>425</v>
      </c>
      <c r="C126" s="142" t="s">
        <v>219</v>
      </c>
      <c r="D126" s="150" t="s">
        <v>131</v>
      </c>
      <c r="E126" s="266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/>
      <c r="Q126" s="268">
        <f>SUM(E126:P126)</f>
        <v>0</v>
      </c>
      <c r="R126" s="108">
        <f>E126/E$206</f>
        <v>0</v>
      </c>
      <c r="S126" s="108">
        <f>F126/F$206</f>
        <v>0</v>
      </c>
      <c r="T126" s="108">
        <f>G126/G$206</f>
        <v>0</v>
      </c>
      <c r="U126" s="108">
        <f>H126/H$206</f>
        <v>0</v>
      </c>
      <c r="V126" s="108">
        <f>I126/I$206</f>
        <v>0</v>
      </c>
      <c r="W126" s="108">
        <f>J126/J$206</f>
        <v>0</v>
      </c>
      <c r="X126" s="108">
        <f>K126/K$206</f>
        <v>0</v>
      </c>
      <c r="Y126" s="108">
        <f>L126/L$206</f>
        <v>0</v>
      </c>
      <c r="Z126" s="108">
        <f>M126/M$206</f>
        <v>0</v>
      </c>
      <c r="AA126" s="108">
        <f>N126/N$206</f>
        <v>0</v>
      </c>
      <c r="AB126" s="108">
        <f>O126/O$206</f>
        <v>0</v>
      </c>
      <c r="AC126" s="306">
        <f>P126/P$206</f>
        <v>0</v>
      </c>
      <c r="AD126" s="52">
        <f>Q126/Q$206</f>
        <v>0</v>
      </c>
      <c r="AE126" s="146"/>
      <c r="AF126" s="22"/>
      <c r="AG126" s="10"/>
      <c r="AH126" s="261">
        <f>AE126+AF126+AG126</f>
        <v>0</v>
      </c>
      <c r="AI126" s="146"/>
      <c r="AJ126" s="22"/>
      <c r="AK126" s="11"/>
      <c r="AL126" s="262">
        <f>AI126+AJ126+AK126</f>
        <v>0</v>
      </c>
      <c r="AM126" s="146"/>
      <c r="AN126" s="22"/>
      <c r="AO126" s="10"/>
      <c r="AP126" s="114">
        <f>AO126/11*12</f>
        <v>0</v>
      </c>
      <c r="AQ126" s="263">
        <f>AM126+AN126+AO126</f>
        <v>0</v>
      </c>
      <c r="AR126" s="263">
        <f>AM126+AN126+AP126</f>
        <v>0</v>
      </c>
      <c r="AS126" s="260">
        <f>AQ126/AQ$206</f>
        <v>0</v>
      </c>
      <c r="AT126" s="14">
        <f>SUM(L126:N126)</f>
        <v>0</v>
      </c>
      <c r="AU126" s="82">
        <f>AQ126</f>
        <v>0</v>
      </c>
      <c r="AV126" s="62"/>
      <c r="AW126" s="139"/>
      <c r="AX126" s="136">
        <f>P126-L126</f>
        <v>0</v>
      </c>
      <c r="AY126" s="134">
        <f>P126-M126</f>
        <v>0</v>
      </c>
      <c r="AZ126" s="134">
        <f>P126-N126</f>
        <v>0</v>
      </c>
      <c r="BA126" s="134">
        <f>P126-O126</f>
        <v>0</v>
      </c>
      <c r="BB126" s="134"/>
      <c r="BC126" s="269"/>
      <c r="BD126" s="10"/>
      <c r="BE126" s="22"/>
      <c r="BF126" s="10"/>
      <c r="BG126" s="11"/>
      <c r="BH126" s="10"/>
      <c r="BI126" s="145">
        <v>-1</v>
      </c>
      <c r="BJ126" s="132">
        <v>0</v>
      </c>
      <c r="BK126" s="132">
        <v>0</v>
      </c>
      <c r="BL126" s="132">
        <v>0</v>
      </c>
      <c r="BM126" s="132">
        <v>0</v>
      </c>
      <c r="BN126" s="132">
        <v>1</v>
      </c>
      <c r="BO126" s="132">
        <v>2</v>
      </c>
      <c r="BP126" s="267">
        <v>1</v>
      </c>
      <c r="BQ126" s="132">
        <v>-2</v>
      </c>
      <c r="BR126" s="136">
        <v>-2</v>
      </c>
      <c r="BS126" s="143">
        <f>E126/BI126</f>
        <v>0</v>
      </c>
      <c r="BT126" s="143"/>
      <c r="BU126" s="143"/>
      <c r="BV126" s="143"/>
      <c r="BW126" s="143"/>
      <c r="BX126" s="143">
        <f>J126/BN126</f>
        <v>0</v>
      </c>
      <c r="BY126" s="143">
        <f>K126/BO126</f>
        <v>0</v>
      </c>
      <c r="BZ126" s="143">
        <f>L126/BP126</f>
        <v>0</v>
      </c>
      <c r="CA126" s="143">
        <f>M126/BQ126</f>
        <v>0</v>
      </c>
      <c r="CB126" s="151">
        <f>N126/BR126</f>
        <v>0</v>
      </c>
      <c r="CD126" s="10"/>
    </row>
    <row r="127" spans="1:82" ht="12" outlineLevel="1">
      <c r="A127" s="11"/>
      <c r="B127" s="131">
        <v>268</v>
      </c>
      <c r="C127" s="138" t="s">
        <v>27</v>
      </c>
      <c r="D127" s="150" t="s">
        <v>83</v>
      </c>
      <c r="E127" s="258">
        <v>1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132">
        <v>0</v>
      </c>
      <c r="Q127" s="268">
        <f>SUM(E127:P127)</f>
        <v>1</v>
      </c>
      <c r="R127" s="108">
        <f>E127/E$206</f>
        <v>2.3424140919631773E-05</v>
      </c>
      <c r="S127" s="108">
        <f>F127/F$206</f>
        <v>0</v>
      </c>
      <c r="T127" s="108">
        <f>G127/G$206</f>
        <v>0</v>
      </c>
      <c r="U127" s="108">
        <f>H127/H$206</f>
        <v>0</v>
      </c>
      <c r="V127" s="108">
        <f>I127/I$206</f>
        <v>0</v>
      </c>
      <c r="W127" s="108">
        <f>J127/J$206</f>
        <v>0</v>
      </c>
      <c r="X127" s="108">
        <f>K127/K$206</f>
        <v>0</v>
      </c>
      <c r="Y127" s="108">
        <f>L127/L$206</f>
        <v>0</v>
      </c>
      <c r="Z127" s="108">
        <f>M127/M$206</f>
        <v>0</v>
      </c>
      <c r="AA127" s="108">
        <f>N127/N$206</f>
        <v>0</v>
      </c>
      <c r="AB127" s="108">
        <f>O127/O$206</f>
        <v>0</v>
      </c>
      <c r="AC127" s="306">
        <f>P127/P$206</f>
        <v>0</v>
      </c>
      <c r="AD127" s="52">
        <f>Q127/Q$206</f>
        <v>4.312519675871021E-06</v>
      </c>
      <c r="AE127" s="146"/>
      <c r="AF127" s="22"/>
      <c r="AG127" s="10"/>
      <c r="AH127" s="261">
        <f>AE127+AF127+AG127</f>
        <v>0</v>
      </c>
      <c r="AI127" s="146"/>
      <c r="AJ127" s="22"/>
      <c r="AK127" s="11"/>
      <c r="AL127" s="262">
        <f>AI127+AJ127+AK127</f>
        <v>0</v>
      </c>
      <c r="AM127" s="146"/>
      <c r="AN127" s="22"/>
      <c r="AO127" s="10"/>
      <c r="AP127" s="114">
        <f>AO127/11*12</f>
        <v>0</v>
      </c>
      <c r="AQ127" s="263">
        <f>AM127+AN127+AO127</f>
        <v>0</v>
      </c>
      <c r="AR127" s="263">
        <f>AM127+AN127+AP127</f>
        <v>0</v>
      </c>
      <c r="AS127" s="260">
        <f>AQ127/AQ$206</f>
        <v>0</v>
      </c>
      <c r="AT127" s="14">
        <f>SUM(L127:N127)</f>
        <v>0</v>
      </c>
      <c r="AU127" s="82">
        <f>AQ127</f>
        <v>0</v>
      </c>
      <c r="AV127" s="62"/>
      <c r="AW127" s="139"/>
      <c r="AX127" s="136">
        <f>P127-L127</f>
        <v>0</v>
      </c>
      <c r="AY127" s="134">
        <f>P127-M127</f>
        <v>0</v>
      </c>
      <c r="AZ127" s="134">
        <f>P127-N127</f>
        <v>0</v>
      </c>
      <c r="BA127" s="134">
        <f>P127-O127</f>
        <v>0</v>
      </c>
      <c r="BB127" s="134"/>
      <c r="BC127" s="269"/>
      <c r="BD127" s="10"/>
      <c r="BE127" s="22"/>
      <c r="BF127" s="10"/>
      <c r="BG127" s="11"/>
      <c r="BH127" s="10"/>
      <c r="BI127" s="145">
        <v>-548</v>
      </c>
      <c r="BJ127" s="132">
        <v>2</v>
      </c>
      <c r="BK127" s="132">
        <v>1</v>
      </c>
      <c r="BL127" s="132">
        <v>2</v>
      </c>
      <c r="BM127" s="132">
        <v>-1</v>
      </c>
      <c r="BN127" s="132">
        <v>1</v>
      </c>
      <c r="BO127" s="132">
        <v>-1</v>
      </c>
      <c r="BP127" s="267">
        <v>0</v>
      </c>
      <c r="BQ127" s="132">
        <v>0.5</v>
      </c>
      <c r="BR127" s="136">
        <v>0.5</v>
      </c>
      <c r="BS127" s="143">
        <f>E127/BI127</f>
        <v>-0.0018248175182481751</v>
      </c>
      <c r="BT127" s="143">
        <f>F127/BJ127</f>
        <v>0</v>
      </c>
      <c r="BU127" s="143">
        <f>G127/BK127</f>
        <v>0</v>
      </c>
      <c r="BV127" s="143">
        <f>H127/BL127</f>
        <v>0</v>
      </c>
      <c r="BW127" s="143">
        <f>I127/BM127</f>
        <v>0</v>
      </c>
      <c r="BX127" s="143">
        <f>J127/BN127</f>
        <v>0</v>
      </c>
      <c r="BY127" s="143">
        <f>K127/BO127</f>
        <v>0</v>
      </c>
      <c r="BZ127" s="143"/>
      <c r="CA127" s="143">
        <f>M127/BQ127</f>
        <v>0</v>
      </c>
      <c r="CB127" s="151">
        <f>N127/BR127</f>
        <v>0</v>
      </c>
      <c r="CD127" s="10"/>
    </row>
    <row r="128" spans="1:82" ht="12" outlineLevel="1">
      <c r="A128" s="11"/>
      <c r="B128" s="131">
        <v>423</v>
      </c>
      <c r="C128" s="142" t="s">
        <v>219</v>
      </c>
      <c r="D128" s="150" t="s">
        <v>129</v>
      </c>
      <c r="E128" s="150"/>
      <c r="F128" s="20"/>
      <c r="G128" s="20"/>
      <c r="H128" s="20"/>
      <c r="I128" s="20"/>
      <c r="J128" s="20"/>
      <c r="K128" s="20"/>
      <c r="L128" s="20">
        <v>0</v>
      </c>
      <c r="M128" s="20">
        <v>0</v>
      </c>
      <c r="N128" s="20">
        <v>0</v>
      </c>
      <c r="O128" s="20">
        <v>0</v>
      </c>
      <c r="P128" s="20"/>
      <c r="Q128" s="268">
        <f>SUM(E128:P128)</f>
        <v>0</v>
      </c>
      <c r="R128" s="108">
        <f>E128/E$206</f>
        <v>0</v>
      </c>
      <c r="S128" s="108">
        <f>F128/F$206</f>
        <v>0</v>
      </c>
      <c r="T128" s="108">
        <f>G128/G$206</f>
        <v>0</v>
      </c>
      <c r="U128" s="108">
        <f>H128/H$206</f>
        <v>0</v>
      </c>
      <c r="V128" s="108">
        <f>I128/I$206</f>
        <v>0</v>
      </c>
      <c r="W128" s="108">
        <f>J128/J$206</f>
        <v>0</v>
      </c>
      <c r="X128" s="108">
        <f>K128/K$206</f>
        <v>0</v>
      </c>
      <c r="Y128" s="108">
        <f>L128/L$206</f>
        <v>0</v>
      </c>
      <c r="Z128" s="108">
        <f>M128/M$206</f>
        <v>0</v>
      </c>
      <c r="AA128" s="108">
        <f>N128/N$206</f>
        <v>0</v>
      </c>
      <c r="AB128" s="108">
        <f>O128/O$206</f>
        <v>0</v>
      </c>
      <c r="AC128" s="306">
        <f>P128/P$206</f>
        <v>0</v>
      </c>
      <c r="AD128" s="52">
        <f>Q128/Q$206</f>
        <v>0</v>
      </c>
      <c r="AE128" s="146"/>
      <c r="AF128" s="22"/>
      <c r="AG128" s="10"/>
      <c r="AH128" s="261">
        <f>AE128+AF128+AG128</f>
        <v>0</v>
      </c>
      <c r="AI128" s="146"/>
      <c r="AJ128" s="22"/>
      <c r="AK128" s="11"/>
      <c r="AL128" s="262">
        <f>AI128+AJ128+AK128</f>
        <v>0</v>
      </c>
      <c r="AM128" s="146"/>
      <c r="AN128" s="22"/>
      <c r="AO128" s="10"/>
      <c r="AP128" s="114">
        <f>AO128/11*12</f>
        <v>0</v>
      </c>
      <c r="AQ128" s="263">
        <f>AM128+AN128+AO128</f>
        <v>0</v>
      </c>
      <c r="AR128" s="263">
        <f>AM128+AN128+AP128</f>
        <v>0</v>
      </c>
      <c r="AS128" s="260">
        <f>AQ128/AQ$206</f>
        <v>0</v>
      </c>
      <c r="AT128" s="14">
        <f>SUM(L128:N128)</f>
        <v>0</v>
      </c>
      <c r="AU128" s="82">
        <f>AQ128</f>
        <v>0</v>
      </c>
      <c r="AV128" s="62"/>
      <c r="AW128" s="139"/>
      <c r="AX128" s="136">
        <f>P128-L128</f>
        <v>0</v>
      </c>
      <c r="AY128" s="134">
        <f>P128-M128</f>
        <v>0</v>
      </c>
      <c r="AZ128" s="134">
        <f>P128-N128</f>
        <v>0</v>
      </c>
      <c r="BA128" s="134">
        <f>P128-O128</f>
        <v>0</v>
      </c>
      <c r="BB128" s="134"/>
      <c r="BC128" s="269"/>
      <c r="BD128" s="10"/>
      <c r="BF128" s="10"/>
      <c r="BG128" s="11"/>
      <c r="BH128" s="10"/>
      <c r="BI128" s="145">
        <v>-170</v>
      </c>
      <c r="BJ128" s="132">
        <v>1</v>
      </c>
      <c r="BK128" s="132">
        <v>-3</v>
      </c>
      <c r="BL128" s="132">
        <v>0</v>
      </c>
      <c r="BM128" s="132">
        <v>1</v>
      </c>
      <c r="BN128" s="132">
        <v>5</v>
      </c>
      <c r="BO128" s="132">
        <v>-1</v>
      </c>
      <c r="BP128" s="267">
        <v>-4</v>
      </c>
      <c r="BQ128" s="132">
        <v>-0.5</v>
      </c>
      <c r="BR128" s="136">
        <v>-0.5</v>
      </c>
      <c r="BS128" s="143">
        <f>E128/BI128</f>
        <v>0</v>
      </c>
      <c r="BT128" s="143">
        <f>F128/BJ128</f>
        <v>0</v>
      </c>
      <c r="BU128" s="143">
        <f>G128/BK128</f>
        <v>0</v>
      </c>
      <c r="BV128" s="143"/>
      <c r="BW128" s="143">
        <f>I128/BM128</f>
        <v>0</v>
      </c>
      <c r="BX128" s="143">
        <f>J128/BN128</f>
        <v>0</v>
      </c>
      <c r="BY128" s="143">
        <f>K128/BO128</f>
        <v>0</v>
      </c>
      <c r="BZ128" s="143">
        <f>L128/BP128</f>
        <v>0</v>
      </c>
      <c r="CA128" s="143">
        <f>M128/BQ128</f>
        <v>0</v>
      </c>
      <c r="CB128" s="151">
        <f>N128/BR128</f>
        <v>0</v>
      </c>
      <c r="CD128" s="10"/>
    </row>
    <row r="129" spans="1:82" ht="12" outlineLevel="1">
      <c r="A129" s="11"/>
      <c r="B129" s="141" t="s">
        <v>1</v>
      </c>
      <c r="C129" s="142" t="s">
        <v>219</v>
      </c>
      <c r="D129" s="150" t="s">
        <v>136</v>
      </c>
      <c r="E129" s="150"/>
      <c r="F129" s="20"/>
      <c r="G129" s="20"/>
      <c r="H129" s="20"/>
      <c r="I129" s="20"/>
      <c r="J129" s="20"/>
      <c r="K129" s="20"/>
      <c r="L129" s="20">
        <v>0</v>
      </c>
      <c r="M129" s="20">
        <v>0</v>
      </c>
      <c r="N129" s="20">
        <v>0</v>
      </c>
      <c r="O129" s="20">
        <v>0</v>
      </c>
      <c r="P129" s="20"/>
      <c r="Q129" s="268">
        <f>SUM(E129:P129)</f>
        <v>0</v>
      </c>
      <c r="R129" s="108">
        <f>E129/E$206</f>
        <v>0</v>
      </c>
      <c r="S129" s="108">
        <f>F129/F$206</f>
        <v>0</v>
      </c>
      <c r="T129" s="108">
        <f>G129/G$206</f>
        <v>0</v>
      </c>
      <c r="U129" s="108">
        <f>H129/H$206</f>
        <v>0</v>
      </c>
      <c r="V129" s="108">
        <f>I129/I$206</f>
        <v>0</v>
      </c>
      <c r="W129" s="108">
        <f>J129/J$206</f>
        <v>0</v>
      </c>
      <c r="X129" s="108">
        <f>K129/K$206</f>
        <v>0</v>
      </c>
      <c r="Y129" s="108">
        <f>L129/L$206</f>
        <v>0</v>
      </c>
      <c r="Z129" s="108">
        <f>M129/M$206</f>
        <v>0</v>
      </c>
      <c r="AA129" s="108">
        <f>N129/N$206</f>
        <v>0</v>
      </c>
      <c r="AB129" s="108">
        <f>O129/O$206</f>
        <v>0</v>
      </c>
      <c r="AC129" s="306">
        <f>P129/P$206</f>
        <v>0</v>
      </c>
      <c r="AD129" s="52">
        <f>Q129/Q$206</f>
        <v>0</v>
      </c>
      <c r="AE129" s="146"/>
      <c r="AF129" s="22"/>
      <c r="AG129" s="10"/>
      <c r="AH129" s="261">
        <f>AE129+AF129+AG129</f>
        <v>0</v>
      </c>
      <c r="AI129" s="146"/>
      <c r="AJ129" s="22"/>
      <c r="AK129" s="11"/>
      <c r="AL129" s="262">
        <f>AI129+AJ129+AK129</f>
        <v>0</v>
      </c>
      <c r="AM129" s="146"/>
      <c r="AN129" s="22"/>
      <c r="AO129" s="10"/>
      <c r="AP129" s="114">
        <f>AO129/11*12</f>
        <v>0</v>
      </c>
      <c r="AQ129" s="263">
        <f>AM129+AN129+AO129</f>
        <v>0</v>
      </c>
      <c r="AR129" s="263">
        <f>AM129+AN129+AP129</f>
        <v>0</v>
      </c>
      <c r="AS129" s="260">
        <f>AQ129/AQ$206</f>
        <v>0</v>
      </c>
      <c r="AT129" s="14">
        <f>SUM(L129:N129)</f>
        <v>0</v>
      </c>
      <c r="AU129" s="82">
        <f>AQ129</f>
        <v>0</v>
      </c>
      <c r="AV129" s="62"/>
      <c r="AW129" s="139"/>
      <c r="AX129" s="136">
        <f>P129-L129</f>
        <v>0</v>
      </c>
      <c r="AY129" s="134">
        <f>P129-M129</f>
        <v>0</v>
      </c>
      <c r="AZ129" s="134">
        <f>P129-N129</f>
        <v>0</v>
      </c>
      <c r="BA129" s="134">
        <f>P129-O129</f>
        <v>0</v>
      </c>
      <c r="BB129" s="134"/>
      <c r="BC129" s="269"/>
      <c r="BD129" s="10"/>
      <c r="BE129" s="22"/>
      <c r="BF129" s="10"/>
      <c r="BG129" s="11"/>
      <c r="BH129" s="10"/>
      <c r="BI129" s="14">
        <v>0</v>
      </c>
      <c r="BJ129" s="48">
        <v>1</v>
      </c>
      <c r="BK129" s="48">
        <v>0</v>
      </c>
      <c r="BL129" s="48">
        <v>2</v>
      </c>
      <c r="BM129" s="48">
        <v>0</v>
      </c>
      <c r="BN129" s="48">
        <v>0</v>
      </c>
      <c r="BO129" s="48">
        <v>-4</v>
      </c>
      <c r="BP129" s="264">
        <v>4</v>
      </c>
      <c r="BQ129" s="48">
        <v>-2</v>
      </c>
      <c r="BR129" s="82">
        <v>-2</v>
      </c>
      <c r="BS129" s="143"/>
      <c r="BT129" s="143">
        <f>F129/BJ129</f>
        <v>0</v>
      </c>
      <c r="BU129" s="143"/>
      <c r="BV129" s="143">
        <f>H129/BL129</f>
        <v>0</v>
      </c>
      <c r="BW129" s="143"/>
      <c r="BX129" s="143"/>
      <c r="BY129" s="143">
        <f>K129/BO129</f>
        <v>0</v>
      </c>
      <c r="BZ129" s="143">
        <f>L129/BP129</f>
        <v>0</v>
      </c>
      <c r="CA129" s="143">
        <f>M129/BQ129</f>
        <v>0</v>
      </c>
      <c r="CB129" s="151">
        <f>N129/BR129</f>
        <v>0</v>
      </c>
      <c r="CD129" s="10"/>
    </row>
    <row r="130" spans="1:82" ht="12" outlineLevel="1">
      <c r="A130" s="11"/>
      <c r="B130" s="131">
        <v>512</v>
      </c>
      <c r="C130" s="142" t="s">
        <v>219</v>
      </c>
      <c r="D130" s="150" t="s">
        <v>139</v>
      </c>
      <c r="E130" s="258">
        <v>1</v>
      </c>
      <c r="F130" s="20">
        <v>2</v>
      </c>
      <c r="G130" s="20">
        <v>2</v>
      </c>
      <c r="H130" s="20">
        <v>2</v>
      </c>
      <c r="I130" s="20">
        <v>0</v>
      </c>
      <c r="J130" s="20">
        <v>4</v>
      </c>
      <c r="K130" s="20">
        <v>1</v>
      </c>
      <c r="L130" s="20">
        <v>0</v>
      </c>
      <c r="M130" s="20">
        <v>0</v>
      </c>
      <c r="N130" s="20">
        <v>0</v>
      </c>
      <c r="O130" s="20">
        <v>0</v>
      </c>
      <c r="P130" s="132">
        <v>1</v>
      </c>
      <c r="Q130" s="268">
        <f>SUM(E130:P130)</f>
        <v>13</v>
      </c>
      <c r="R130" s="108">
        <f>E130/E$206</f>
        <v>2.3424140919631773E-05</v>
      </c>
      <c r="S130" s="108">
        <f>F130/F$206</f>
        <v>8.146971363395658E-05</v>
      </c>
      <c r="T130" s="108">
        <f>G130/G$206</f>
        <v>0.00010636600542466628</v>
      </c>
      <c r="U130" s="108">
        <f>H130/H$206</f>
        <v>0.00011807072436389397</v>
      </c>
      <c r="V130" s="108">
        <f>I130/I$206</f>
        <v>0</v>
      </c>
      <c r="W130" s="108">
        <f>J130/J$206</f>
        <v>0.0002506736855298615</v>
      </c>
      <c r="X130" s="108">
        <f>K130/K$206</f>
        <v>8.631106507854307E-05</v>
      </c>
      <c r="Y130" s="108">
        <f>L130/L$206</f>
        <v>0</v>
      </c>
      <c r="Z130" s="108">
        <f>M130/M$206</f>
        <v>0</v>
      </c>
      <c r="AA130" s="108">
        <f>N130/N$206</f>
        <v>0</v>
      </c>
      <c r="AB130" s="108">
        <f>O130/O$206</f>
        <v>0</v>
      </c>
      <c r="AC130" s="306">
        <f>P130/P$206</f>
        <v>3.9207998431680065E-05</v>
      </c>
      <c r="AD130" s="52">
        <f>Q130/Q$206</f>
        <v>5.6062755786323275E-05</v>
      </c>
      <c r="AE130" s="146"/>
      <c r="AF130" s="22"/>
      <c r="AG130" s="10"/>
      <c r="AH130" s="261">
        <f>AE130+AF130+AG130</f>
        <v>0</v>
      </c>
      <c r="AI130" s="146"/>
      <c r="AJ130" s="22"/>
      <c r="AK130" s="11"/>
      <c r="AL130" s="262">
        <f>AI130+AJ130+AK130</f>
        <v>0</v>
      </c>
      <c r="AM130" s="146"/>
      <c r="AN130" s="22"/>
      <c r="AO130" s="10"/>
      <c r="AP130" s="114">
        <f>AO130/11*12</f>
        <v>0</v>
      </c>
      <c r="AQ130" s="263">
        <f>AM130+AN130+AO130</f>
        <v>0</v>
      </c>
      <c r="AR130" s="263">
        <f>AM130+AN130+AP130</f>
        <v>0</v>
      </c>
      <c r="AS130" s="260">
        <f>AQ130/AQ$206</f>
        <v>0</v>
      </c>
      <c r="AT130" s="14">
        <f>SUM(L130:N130)</f>
        <v>0</v>
      </c>
      <c r="AU130" s="82">
        <f>AQ130</f>
        <v>0</v>
      </c>
      <c r="AV130" s="62"/>
      <c r="AW130" s="139"/>
      <c r="AX130" s="136">
        <f>P130-L130</f>
        <v>1</v>
      </c>
      <c r="AY130" s="134">
        <f>P130-M130</f>
        <v>1</v>
      </c>
      <c r="AZ130" s="134">
        <f>P130-N130</f>
        <v>1</v>
      </c>
      <c r="BA130" s="134">
        <f>P130-O130</f>
        <v>1</v>
      </c>
      <c r="BB130" s="134"/>
      <c r="BC130" s="269"/>
      <c r="BD130" s="10"/>
      <c r="BE130" s="22"/>
      <c r="BF130" s="10"/>
      <c r="BG130" s="11"/>
      <c r="BH130" s="10"/>
      <c r="BI130" s="14">
        <v>-37</v>
      </c>
      <c r="BJ130" s="48">
        <v>67</v>
      </c>
      <c r="BK130" s="48">
        <v>71</v>
      </c>
      <c r="BL130" s="48">
        <v>4</v>
      </c>
      <c r="BM130" s="48">
        <v>6</v>
      </c>
      <c r="BN130" s="48">
        <v>18</v>
      </c>
      <c r="BO130" s="48">
        <v>8</v>
      </c>
      <c r="BP130" s="264">
        <v>43</v>
      </c>
      <c r="BQ130" s="48">
        <v>28.5</v>
      </c>
      <c r="BR130" s="82">
        <v>28.5</v>
      </c>
      <c r="BS130" s="143">
        <f>E130/BI130</f>
        <v>-0.02702702702702703</v>
      </c>
      <c r="BT130" s="143">
        <f>F130/BJ130</f>
        <v>0.029850746268656716</v>
      </c>
      <c r="BU130" s="143">
        <f>G130/BK130</f>
        <v>0.028169014084507043</v>
      </c>
      <c r="BV130" s="143">
        <f>H130/BL130</f>
        <v>0.5</v>
      </c>
      <c r="BW130" s="143">
        <f>I130/BM130</f>
        <v>0</v>
      </c>
      <c r="BX130" s="143">
        <f>J130/BN130</f>
        <v>0.2222222222222222</v>
      </c>
      <c r="BY130" s="143">
        <f>K130/BO130</f>
        <v>0.125</v>
      </c>
      <c r="BZ130" s="143">
        <f>L130/BP130</f>
        <v>0</v>
      </c>
      <c r="CA130" s="143">
        <f>M130/BQ130</f>
        <v>0</v>
      </c>
      <c r="CB130" s="151">
        <f>N130/BR130</f>
        <v>0</v>
      </c>
      <c r="CD130" s="10"/>
    </row>
    <row r="131" spans="1:82" ht="12" outlineLevel="1">
      <c r="A131" s="11"/>
      <c r="B131" s="131">
        <v>302</v>
      </c>
      <c r="C131" s="138" t="s">
        <v>217</v>
      </c>
      <c r="D131" s="150" t="s">
        <v>85</v>
      </c>
      <c r="E131" s="258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/>
      <c r="Q131" s="268">
        <f>SUM(E131:P131)</f>
        <v>0</v>
      </c>
      <c r="R131" s="108">
        <f>E131/E$206</f>
        <v>0</v>
      </c>
      <c r="S131" s="108">
        <f>F131/F$206</f>
        <v>0</v>
      </c>
      <c r="T131" s="108">
        <f>G131/G$206</f>
        <v>0</v>
      </c>
      <c r="U131" s="108">
        <f>H131/H$206</f>
        <v>0</v>
      </c>
      <c r="V131" s="108">
        <f>I131/I$206</f>
        <v>0</v>
      </c>
      <c r="W131" s="108">
        <f>J131/J$206</f>
        <v>0</v>
      </c>
      <c r="X131" s="108">
        <f>K131/K$206</f>
        <v>0</v>
      </c>
      <c r="Y131" s="108">
        <f>L131/L$206</f>
        <v>0</v>
      </c>
      <c r="Z131" s="108">
        <f>M131/M$206</f>
        <v>0</v>
      </c>
      <c r="AA131" s="108">
        <f>N131/N$206</f>
        <v>0</v>
      </c>
      <c r="AB131" s="108">
        <f>O131/O$206</f>
        <v>0</v>
      </c>
      <c r="AC131" s="306">
        <f>P131/P$206</f>
        <v>0</v>
      </c>
      <c r="AD131" s="52">
        <f>Q131/Q$206</f>
        <v>0</v>
      </c>
      <c r="AE131" s="146"/>
      <c r="AF131" s="22"/>
      <c r="AG131" s="10"/>
      <c r="AH131" s="261">
        <f>AE131+AF131+AG131</f>
        <v>0</v>
      </c>
      <c r="AI131" s="146"/>
      <c r="AJ131" s="22"/>
      <c r="AK131" s="11"/>
      <c r="AL131" s="262">
        <f>AI131+AJ131+AK131</f>
        <v>0</v>
      </c>
      <c r="AM131" s="146"/>
      <c r="AN131" s="22"/>
      <c r="AO131" s="10"/>
      <c r="AP131" s="114">
        <f>AO131/11*12</f>
        <v>0</v>
      </c>
      <c r="AQ131" s="263">
        <f>AM131+AN131+AO131</f>
        <v>0</v>
      </c>
      <c r="AR131" s="263">
        <f>AM131+AN131+AP131</f>
        <v>0</v>
      </c>
      <c r="AS131" s="260">
        <f>AQ131/AQ$206</f>
        <v>0</v>
      </c>
      <c r="AT131" s="14">
        <f>SUM(L131:N131)</f>
        <v>0</v>
      </c>
      <c r="AU131" s="82">
        <f>AQ131</f>
        <v>0</v>
      </c>
      <c r="AV131" s="62"/>
      <c r="AW131" s="139"/>
      <c r="AX131" s="136">
        <f>P131-L131</f>
        <v>0</v>
      </c>
      <c r="AY131" s="134">
        <f>P131-M131</f>
        <v>0</v>
      </c>
      <c r="AZ131" s="134">
        <f>P131-N131</f>
        <v>0</v>
      </c>
      <c r="BA131" s="134">
        <f>P131-O131</f>
        <v>0</v>
      </c>
      <c r="BB131" s="134"/>
      <c r="BC131" s="269"/>
      <c r="BD131" s="10"/>
      <c r="BE131" s="22"/>
      <c r="BF131" s="10"/>
      <c r="BG131" s="11"/>
      <c r="BH131" s="10"/>
      <c r="BI131" s="145">
        <v>1</v>
      </c>
      <c r="BJ131" s="132">
        <v>-2</v>
      </c>
      <c r="BK131" s="132">
        <v>5</v>
      </c>
      <c r="BL131" s="132">
        <v>2</v>
      </c>
      <c r="BM131" s="132">
        <v>2</v>
      </c>
      <c r="BN131" s="132">
        <v>-8</v>
      </c>
      <c r="BO131" s="132">
        <v>1</v>
      </c>
      <c r="BP131" s="267">
        <v>4</v>
      </c>
      <c r="BQ131" s="132">
        <v>-0.5</v>
      </c>
      <c r="BR131" s="136">
        <v>-0.5</v>
      </c>
      <c r="BS131" s="143">
        <f>E131/BI131</f>
        <v>0</v>
      </c>
      <c r="BT131" s="143">
        <f>F131/BJ131</f>
        <v>0</v>
      </c>
      <c r="BU131" s="143">
        <f>G131/BK131</f>
        <v>0</v>
      </c>
      <c r="BV131" s="143">
        <f>H131/BL131</f>
        <v>0</v>
      </c>
      <c r="BW131" s="143">
        <f>I131/BM131</f>
        <v>0</v>
      </c>
      <c r="BX131" s="143">
        <f>J131/BN131</f>
        <v>0</v>
      </c>
      <c r="BY131" s="143">
        <f>K131/BO131</f>
        <v>0</v>
      </c>
      <c r="BZ131" s="143">
        <f>L131/BP131</f>
        <v>0</v>
      </c>
      <c r="CA131" s="143">
        <f>M131/BQ131</f>
        <v>0</v>
      </c>
      <c r="CB131" s="151">
        <f>N131/BR131</f>
        <v>0</v>
      </c>
      <c r="CD131" s="10"/>
    </row>
    <row r="132" spans="1:82" ht="12" outlineLevel="1">
      <c r="A132" s="11"/>
      <c r="B132" s="131">
        <v>382</v>
      </c>
      <c r="C132" s="138" t="s">
        <v>217</v>
      </c>
      <c r="D132" s="150" t="s">
        <v>118</v>
      </c>
      <c r="E132" s="150"/>
      <c r="F132" s="20"/>
      <c r="G132" s="20"/>
      <c r="H132" s="20"/>
      <c r="I132" s="20"/>
      <c r="J132" s="20"/>
      <c r="K132" s="20"/>
      <c r="L132" s="20">
        <v>0</v>
      </c>
      <c r="M132" s="20">
        <v>0</v>
      </c>
      <c r="N132" s="20">
        <v>0</v>
      </c>
      <c r="O132" s="20">
        <v>0</v>
      </c>
      <c r="P132" s="20"/>
      <c r="Q132" s="268">
        <f>SUM(E132:P132)</f>
        <v>0</v>
      </c>
      <c r="R132" s="108">
        <f>E132/E$206</f>
        <v>0</v>
      </c>
      <c r="S132" s="108">
        <f>F132/F$206</f>
        <v>0</v>
      </c>
      <c r="T132" s="108">
        <f>G132/G$206</f>
        <v>0</v>
      </c>
      <c r="U132" s="108">
        <f>H132/H$206</f>
        <v>0</v>
      </c>
      <c r="V132" s="108">
        <f>I132/I$206</f>
        <v>0</v>
      </c>
      <c r="W132" s="108">
        <f>J132/J$206</f>
        <v>0</v>
      </c>
      <c r="X132" s="108">
        <f>K132/K$206</f>
        <v>0</v>
      </c>
      <c r="Y132" s="108">
        <f>L132/L$206</f>
        <v>0</v>
      </c>
      <c r="Z132" s="108">
        <f>M132/M$206</f>
        <v>0</v>
      </c>
      <c r="AA132" s="108">
        <f>N132/N$206</f>
        <v>0</v>
      </c>
      <c r="AB132" s="108">
        <f>O132/O$206</f>
        <v>0</v>
      </c>
      <c r="AC132" s="306">
        <f>P132/P$206</f>
        <v>0</v>
      </c>
      <c r="AD132" s="52">
        <f>Q132/Q$206</f>
        <v>0</v>
      </c>
      <c r="AE132" s="146"/>
      <c r="AF132" s="22"/>
      <c r="AG132" s="10"/>
      <c r="AH132" s="261">
        <f>AE132+AF132+AG132</f>
        <v>0</v>
      </c>
      <c r="AI132" s="146"/>
      <c r="AJ132" s="22"/>
      <c r="AK132" s="11"/>
      <c r="AL132" s="262">
        <f>AI132+AJ132+AK132</f>
        <v>0</v>
      </c>
      <c r="AM132" s="146"/>
      <c r="AN132" s="22"/>
      <c r="AO132" s="10"/>
      <c r="AP132" s="114">
        <f>AO132/11*12</f>
        <v>0</v>
      </c>
      <c r="AQ132" s="263">
        <f>AM132+AN132+AO132</f>
        <v>0</v>
      </c>
      <c r="AR132" s="263">
        <f>AM132+AN132+AP132</f>
        <v>0</v>
      </c>
      <c r="AS132" s="260">
        <f>AQ132/AQ$206</f>
        <v>0</v>
      </c>
      <c r="AT132" s="14">
        <f>SUM(L132:N132)</f>
        <v>0</v>
      </c>
      <c r="AU132" s="82">
        <f>AQ132</f>
        <v>0</v>
      </c>
      <c r="AV132" s="62"/>
      <c r="AW132" s="139"/>
      <c r="AX132" s="136">
        <f>P132-L132</f>
        <v>0</v>
      </c>
      <c r="AY132" s="134">
        <f>P132-M132</f>
        <v>0</v>
      </c>
      <c r="AZ132" s="134">
        <f>P132-N132</f>
        <v>0</v>
      </c>
      <c r="BA132" s="134">
        <f>P132-O132</f>
        <v>0</v>
      </c>
      <c r="BB132" s="134"/>
      <c r="BC132" s="269"/>
      <c r="BD132" s="10"/>
      <c r="BF132" s="10"/>
      <c r="BG132" s="11"/>
      <c r="BH132" s="10"/>
      <c r="BI132" s="145">
        <v>0</v>
      </c>
      <c r="BJ132" s="132">
        <v>0</v>
      </c>
      <c r="BK132" s="132">
        <v>0</v>
      </c>
      <c r="BL132" s="132">
        <v>0</v>
      </c>
      <c r="BM132" s="132">
        <v>0</v>
      </c>
      <c r="BN132" s="132">
        <v>0</v>
      </c>
      <c r="BO132" s="132">
        <v>1</v>
      </c>
      <c r="BP132" s="267">
        <v>2</v>
      </c>
      <c r="BQ132" s="132">
        <v>5</v>
      </c>
      <c r="BR132" s="136">
        <v>5</v>
      </c>
      <c r="BS132" s="143"/>
      <c r="BT132" s="143"/>
      <c r="BU132" s="143"/>
      <c r="BV132" s="143"/>
      <c r="BW132" s="143"/>
      <c r="BX132" s="143"/>
      <c r="BY132" s="143">
        <f>K132/BO132</f>
        <v>0</v>
      </c>
      <c r="BZ132" s="143">
        <f>L132/BP132</f>
        <v>0</v>
      </c>
      <c r="CA132" s="143">
        <f>M132/BQ132</f>
        <v>0</v>
      </c>
      <c r="CB132" s="151">
        <f>N132/BR132</f>
        <v>0</v>
      </c>
      <c r="CD132" s="10"/>
    </row>
    <row r="133" spans="1:82" ht="12" outlineLevel="1">
      <c r="A133" s="11"/>
      <c r="B133" s="131">
        <v>514</v>
      </c>
      <c r="C133" s="142" t="s">
        <v>219</v>
      </c>
      <c r="D133" s="150" t="s">
        <v>140</v>
      </c>
      <c r="E133" s="266">
        <v>13</v>
      </c>
      <c r="F133" s="20">
        <v>1</v>
      </c>
      <c r="G133" s="20">
        <v>1</v>
      </c>
      <c r="H133" s="20">
        <v>0</v>
      </c>
      <c r="I133" s="20">
        <v>1</v>
      </c>
      <c r="J133" s="20">
        <v>1</v>
      </c>
      <c r="K133" s="20">
        <v>4</v>
      </c>
      <c r="L133" s="20">
        <v>0</v>
      </c>
      <c r="M133" s="20">
        <v>0</v>
      </c>
      <c r="N133" s="20">
        <v>0</v>
      </c>
      <c r="O133" s="20">
        <v>0</v>
      </c>
      <c r="P133" s="132">
        <v>4</v>
      </c>
      <c r="Q133" s="268">
        <f>SUM(E133:P133)</f>
        <v>25</v>
      </c>
      <c r="R133" s="108">
        <f>E133/E$206</f>
        <v>0.000304513831955213</v>
      </c>
      <c r="S133" s="108">
        <f>F133/F$206</f>
        <v>4.073485681697829E-05</v>
      </c>
      <c r="T133" s="108">
        <f>G133/G$206</f>
        <v>5.318300271233314E-05</v>
      </c>
      <c r="U133" s="108">
        <f>H133/H$206</f>
        <v>0</v>
      </c>
      <c r="V133" s="108">
        <f>I133/I$206</f>
        <v>6.511688480823077E-05</v>
      </c>
      <c r="W133" s="108">
        <f>J133/J$206</f>
        <v>6.266842138246537E-05</v>
      </c>
      <c r="X133" s="108">
        <f>K133/K$206</f>
        <v>0.00034524426031417227</v>
      </c>
      <c r="Y133" s="108">
        <f>L133/L$206</f>
        <v>0</v>
      </c>
      <c r="Z133" s="108">
        <f>M133/M$206</f>
        <v>0</v>
      </c>
      <c r="AA133" s="108">
        <f>N133/N$206</f>
        <v>0</v>
      </c>
      <c r="AB133" s="108">
        <f>O133/O$206</f>
        <v>0</v>
      </c>
      <c r="AC133" s="306">
        <f>P133/P$206</f>
        <v>0.00015683199372672026</v>
      </c>
      <c r="AD133" s="52">
        <f>Q133/Q$206</f>
        <v>0.00010781299189677553</v>
      </c>
      <c r="AE133" s="146"/>
      <c r="AF133" s="22"/>
      <c r="AG133" s="10"/>
      <c r="AH133" s="261">
        <f>AE133+AF133+AG133</f>
        <v>0</v>
      </c>
      <c r="AI133" s="146"/>
      <c r="AJ133" s="22"/>
      <c r="AK133" s="11"/>
      <c r="AL133" s="262">
        <f>AI133+AJ133+AK133</f>
        <v>0</v>
      </c>
      <c r="AM133" s="146"/>
      <c r="AN133" s="22"/>
      <c r="AO133" s="10"/>
      <c r="AP133" s="114">
        <f>AO133/11*12</f>
        <v>0</v>
      </c>
      <c r="AQ133" s="263">
        <f>AM133+AN133+AO133</f>
        <v>0</v>
      </c>
      <c r="AR133" s="263">
        <f>AM133+AN133+AP133</f>
        <v>0</v>
      </c>
      <c r="AS133" s="260">
        <f>AQ133/AQ$206</f>
        <v>0</v>
      </c>
      <c r="AT133" s="14">
        <f>SUM(L133:N133)</f>
        <v>0</v>
      </c>
      <c r="AU133" s="82">
        <f>AQ133</f>
        <v>0</v>
      </c>
      <c r="AV133" s="62"/>
      <c r="AW133" s="139"/>
      <c r="AX133" s="136">
        <f>P133-L133</f>
        <v>4</v>
      </c>
      <c r="AY133" s="134">
        <f>P133-M133</f>
        <v>4</v>
      </c>
      <c r="AZ133" s="134">
        <f>P133-N133</f>
        <v>4</v>
      </c>
      <c r="BA133" s="134">
        <f>P133-O133</f>
        <v>4</v>
      </c>
      <c r="BB133" s="134"/>
      <c r="BC133" s="269"/>
      <c r="BD133" s="10"/>
      <c r="BF133" s="10"/>
      <c r="BG133" s="11"/>
      <c r="BH133" s="10"/>
      <c r="BI133" s="14">
        <v>67</v>
      </c>
      <c r="BJ133" s="48">
        <v>195</v>
      </c>
      <c r="BK133" s="48">
        <v>133</v>
      </c>
      <c r="BL133" s="48">
        <v>57</v>
      </c>
      <c r="BM133" s="48">
        <v>55</v>
      </c>
      <c r="BN133" s="48">
        <v>25</v>
      </c>
      <c r="BO133" s="48">
        <v>50</v>
      </c>
      <c r="BP133" s="264">
        <v>97</v>
      </c>
      <c r="BQ133" s="48">
        <v>54</v>
      </c>
      <c r="BR133" s="82">
        <v>54</v>
      </c>
      <c r="BS133" s="143">
        <f>E133/BI133</f>
        <v>0.19402985074626866</v>
      </c>
      <c r="BT133" s="143">
        <f>F133/BJ133</f>
        <v>0.005128205128205128</v>
      </c>
      <c r="BU133" s="143">
        <f>G133/BK133</f>
        <v>0.007518796992481203</v>
      </c>
      <c r="BV133" s="143">
        <f>H133/BL133</f>
        <v>0</v>
      </c>
      <c r="BW133" s="143">
        <f>I133/BM133</f>
        <v>0.01818181818181818</v>
      </c>
      <c r="BX133" s="143">
        <f>J133/BN133</f>
        <v>0.04</v>
      </c>
      <c r="BY133" s="143">
        <f>K133/BO133</f>
        <v>0.08</v>
      </c>
      <c r="BZ133" s="143">
        <f>L133/BP133</f>
        <v>0</v>
      </c>
      <c r="CA133" s="143">
        <f>M133/BQ133</f>
        <v>0</v>
      </c>
      <c r="CB133" s="151">
        <f>N133/BR133</f>
        <v>0</v>
      </c>
      <c r="CD133" s="10"/>
    </row>
    <row r="134" spans="1:82" ht="12" outlineLevel="1">
      <c r="A134" s="11"/>
      <c r="B134" s="131">
        <v>343</v>
      </c>
      <c r="C134" s="138" t="s">
        <v>217</v>
      </c>
      <c r="D134" s="150" t="s">
        <v>107</v>
      </c>
      <c r="E134" s="266">
        <v>0</v>
      </c>
      <c r="F134" s="20">
        <v>0</v>
      </c>
      <c r="G134" s="20">
        <v>0</v>
      </c>
      <c r="H134" s="20">
        <v>1</v>
      </c>
      <c r="I134" s="20">
        <v>0</v>
      </c>
      <c r="J134" s="20">
        <v>5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68">
        <f>SUM(E134:P134)</f>
        <v>6</v>
      </c>
      <c r="R134" s="108">
        <f>E134/E$206</f>
        <v>0</v>
      </c>
      <c r="S134" s="108">
        <f>F134/F$206</f>
        <v>0</v>
      </c>
      <c r="T134" s="108">
        <f>G134/G$206</f>
        <v>0</v>
      </c>
      <c r="U134" s="108">
        <f>H134/H$206</f>
        <v>5.903536218194698E-05</v>
      </c>
      <c r="V134" s="108">
        <f>I134/I$206</f>
        <v>0</v>
      </c>
      <c r="W134" s="108">
        <f>J134/J$206</f>
        <v>0.0003133421069123269</v>
      </c>
      <c r="X134" s="108">
        <f>K134/K$206</f>
        <v>0</v>
      </c>
      <c r="Y134" s="108">
        <f>L134/L$206</f>
        <v>0</v>
      </c>
      <c r="Z134" s="108">
        <f>M134/M$206</f>
        <v>0</v>
      </c>
      <c r="AA134" s="108">
        <f>N134/N$206</f>
        <v>0</v>
      </c>
      <c r="AB134" s="108">
        <f>O134/O$206</f>
        <v>0</v>
      </c>
      <c r="AC134" s="306">
        <f>P134/P$206</f>
        <v>0</v>
      </c>
      <c r="AD134" s="52">
        <f>Q134/Q$206</f>
        <v>2.5875118055226126E-05</v>
      </c>
      <c r="AE134" s="146"/>
      <c r="AF134" s="22"/>
      <c r="AG134" s="10"/>
      <c r="AH134" s="261">
        <f>AE134+AF134+AG134</f>
        <v>0</v>
      </c>
      <c r="AI134" s="146"/>
      <c r="AJ134" s="22"/>
      <c r="AK134" s="11"/>
      <c r="AL134" s="262">
        <f>AI134+AJ134+AK134</f>
        <v>0</v>
      </c>
      <c r="AM134" s="146"/>
      <c r="AN134" s="22"/>
      <c r="AO134" s="10"/>
      <c r="AP134" s="114">
        <f>AO134/11*12</f>
        <v>0</v>
      </c>
      <c r="AQ134" s="263">
        <f>AM134+AN134+AO134</f>
        <v>0</v>
      </c>
      <c r="AR134" s="263">
        <f>AM134+AN134+AP134</f>
        <v>0</v>
      </c>
      <c r="AS134" s="260">
        <f>AQ134/AQ$206</f>
        <v>0</v>
      </c>
      <c r="AT134" s="14">
        <f>SUM(L134:N134)</f>
        <v>0</v>
      </c>
      <c r="AU134" s="82">
        <f>AQ134</f>
        <v>0</v>
      </c>
      <c r="AV134" s="62"/>
      <c r="AW134" s="139"/>
      <c r="AX134" s="136">
        <f>P134-L134</f>
        <v>0</v>
      </c>
      <c r="AY134" s="134">
        <f>P134-M134</f>
        <v>0</v>
      </c>
      <c r="AZ134" s="134">
        <f>P134-N134</f>
        <v>0</v>
      </c>
      <c r="BA134" s="134">
        <f>P134-O134</f>
        <v>0</v>
      </c>
      <c r="BB134" s="134"/>
      <c r="BC134" s="269"/>
      <c r="BD134" s="10"/>
      <c r="BE134" s="22"/>
      <c r="BF134" s="10"/>
      <c r="BG134" s="11"/>
      <c r="BH134" s="10"/>
      <c r="BI134" s="145">
        <v>0</v>
      </c>
      <c r="BJ134" s="132">
        <v>1</v>
      </c>
      <c r="BK134" s="132">
        <v>2</v>
      </c>
      <c r="BL134" s="132">
        <v>-2</v>
      </c>
      <c r="BM134" s="132">
        <v>1</v>
      </c>
      <c r="BN134" s="132">
        <v>4</v>
      </c>
      <c r="BO134" s="132">
        <v>1</v>
      </c>
      <c r="BP134" s="267">
        <v>2</v>
      </c>
      <c r="BQ134" s="132">
        <v>-1</v>
      </c>
      <c r="BR134" s="136">
        <v>-1</v>
      </c>
      <c r="BS134" s="143"/>
      <c r="BT134" s="143">
        <f>F134/BJ134</f>
        <v>0</v>
      </c>
      <c r="BU134" s="143">
        <f>G134/BK134</f>
        <v>0</v>
      </c>
      <c r="BV134" s="143">
        <f>H134/BL134</f>
        <v>-0.5</v>
      </c>
      <c r="BW134" s="143">
        <f>I134/BM134</f>
        <v>0</v>
      </c>
      <c r="BX134" s="143">
        <f>J134/BN134</f>
        <v>1.25</v>
      </c>
      <c r="BY134" s="143">
        <f>K134/BO134</f>
        <v>0</v>
      </c>
      <c r="BZ134" s="143">
        <f>L134/BP134</f>
        <v>0</v>
      </c>
      <c r="CA134" s="143">
        <f>M134/BQ134</f>
        <v>0</v>
      </c>
      <c r="CB134" s="151">
        <f>N134/BR134</f>
        <v>0</v>
      </c>
      <c r="CD134" s="10"/>
    </row>
    <row r="135" spans="1:82" ht="12" outlineLevel="1">
      <c r="A135" s="11"/>
      <c r="B135" s="131">
        <v>411</v>
      </c>
      <c r="C135" s="142" t="s">
        <v>219</v>
      </c>
      <c r="D135" s="150" t="s">
        <v>121</v>
      </c>
      <c r="E135" s="266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132">
        <v>0</v>
      </c>
      <c r="Q135" s="268">
        <f>SUM(E135:P135)</f>
        <v>0</v>
      </c>
      <c r="R135" s="108">
        <f>E135/E$206</f>
        <v>0</v>
      </c>
      <c r="S135" s="108">
        <f>F135/F$206</f>
        <v>0</v>
      </c>
      <c r="T135" s="108">
        <f>G135/G$206</f>
        <v>0</v>
      </c>
      <c r="U135" s="108">
        <f>H135/H$206</f>
        <v>0</v>
      </c>
      <c r="V135" s="108">
        <f>I135/I$206</f>
        <v>0</v>
      </c>
      <c r="W135" s="108">
        <f>J135/J$206</f>
        <v>0</v>
      </c>
      <c r="X135" s="108">
        <f>K135/K$206</f>
        <v>0</v>
      </c>
      <c r="Y135" s="108">
        <f>L135/L$206</f>
        <v>0</v>
      </c>
      <c r="Z135" s="108">
        <f>M135/M$206</f>
        <v>0</v>
      </c>
      <c r="AA135" s="108">
        <f>N135/N$206</f>
        <v>0</v>
      </c>
      <c r="AB135" s="108">
        <f>O135/O$206</f>
        <v>0</v>
      </c>
      <c r="AC135" s="306">
        <f>P135/P$206</f>
        <v>0</v>
      </c>
      <c r="AD135" s="52">
        <f>Q135/Q$206</f>
        <v>0</v>
      </c>
      <c r="AE135" s="146"/>
      <c r="AF135" s="22"/>
      <c r="AG135" s="10"/>
      <c r="AH135" s="261">
        <f>AE135+AF135+AG135</f>
        <v>0</v>
      </c>
      <c r="AI135" s="146"/>
      <c r="AJ135" s="22"/>
      <c r="AK135" s="11"/>
      <c r="AL135" s="262">
        <f>AI135+AJ135+AK135</f>
        <v>0</v>
      </c>
      <c r="AM135" s="146"/>
      <c r="AN135" s="22"/>
      <c r="AO135" s="10"/>
      <c r="AP135" s="114">
        <f>AO135/11*12</f>
        <v>0</v>
      </c>
      <c r="AQ135" s="263">
        <f>AM135+AN135+AO135</f>
        <v>0</v>
      </c>
      <c r="AR135" s="263">
        <f>AM135+AN135+AP135</f>
        <v>0</v>
      </c>
      <c r="AS135" s="260">
        <f>AQ135/AQ$206</f>
        <v>0</v>
      </c>
      <c r="AT135" s="14">
        <f>SUM(L135:N135)</f>
        <v>0</v>
      </c>
      <c r="AU135" s="82">
        <f>AQ135</f>
        <v>0</v>
      </c>
      <c r="AV135" s="62"/>
      <c r="AW135" s="139"/>
      <c r="AX135" s="136">
        <f>P135-L135</f>
        <v>0</v>
      </c>
      <c r="AY135" s="134">
        <f>P135-M135</f>
        <v>0</v>
      </c>
      <c r="AZ135" s="134">
        <f>P135-N135</f>
        <v>0</v>
      </c>
      <c r="BA135" s="134">
        <f>P135-O135</f>
        <v>0</v>
      </c>
      <c r="BB135" s="134"/>
      <c r="BC135" s="269"/>
      <c r="BD135" s="10"/>
      <c r="BE135" s="22"/>
      <c r="BF135" s="10"/>
      <c r="BG135" s="11"/>
      <c r="BH135" s="10"/>
      <c r="BI135" s="14">
        <v>3</v>
      </c>
      <c r="BJ135" s="48">
        <v>1</v>
      </c>
      <c r="BK135" s="48">
        <v>15</v>
      </c>
      <c r="BL135" s="48">
        <v>11</v>
      </c>
      <c r="BM135" s="48">
        <v>5</v>
      </c>
      <c r="BN135" s="48">
        <v>-9</v>
      </c>
      <c r="BO135" s="48">
        <v>23</v>
      </c>
      <c r="BP135" s="264">
        <v>-1</v>
      </c>
      <c r="BQ135" s="48">
        <v>12.5</v>
      </c>
      <c r="BR135" s="82">
        <v>12.5</v>
      </c>
      <c r="BS135" s="143">
        <f>E135/BI135</f>
        <v>0</v>
      </c>
      <c r="BT135" s="143">
        <f>F135/BJ135</f>
        <v>0</v>
      </c>
      <c r="BU135" s="143">
        <f>G135/BK135</f>
        <v>0</v>
      </c>
      <c r="BV135" s="143">
        <f>H135/BL135</f>
        <v>0</v>
      </c>
      <c r="BW135" s="143">
        <f>I135/BM135</f>
        <v>0</v>
      </c>
      <c r="BX135" s="143">
        <f>J135/BN135</f>
        <v>0</v>
      </c>
      <c r="BY135" s="143">
        <f>K135/BO135</f>
        <v>0</v>
      </c>
      <c r="BZ135" s="143">
        <f>L135/BP135</f>
        <v>0</v>
      </c>
      <c r="CA135" s="143">
        <f>M135/BQ135</f>
        <v>0</v>
      </c>
      <c r="CB135" s="151">
        <f>N135/BR135</f>
        <v>0</v>
      </c>
      <c r="CD135" s="10"/>
    </row>
    <row r="136" spans="1:82" ht="12" outlineLevel="1">
      <c r="A136" s="11"/>
      <c r="B136" s="131">
        <v>107</v>
      </c>
      <c r="C136" s="142" t="s">
        <v>221</v>
      </c>
      <c r="D136" s="150" t="s">
        <v>35</v>
      </c>
      <c r="E136" s="258">
        <v>1</v>
      </c>
      <c r="F136" s="20">
        <v>0</v>
      </c>
      <c r="G136" s="20">
        <v>1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132">
        <v>0</v>
      </c>
      <c r="Q136" s="268">
        <f>SUM(E136:P136)</f>
        <v>2</v>
      </c>
      <c r="R136" s="108">
        <f>E136/E$206</f>
        <v>2.3424140919631773E-05</v>
      </c>
      <c r="S136" s="108">
        <f>F136/F$206</f>
        <v>0</v>
      </c>
      <c r="T136" s="108">
        <f>G136/G$206</f>
        <v>5.318300271233314E-05</v>
      </c>
      <c r="U136" s="108">
        <f>H136/H$206</f>
        <v>0</v>
      </c>
      <c r="V136" s="108">
        <f>I136/I$206</f>
        <v>0</v>
      </c>
      <c r="W136" s="108">
        <f>J136/J$206</f>
        <v>0</v>
      </c>
      <c r="X136" s="108">
        <f>K136/K$206</f>
        <v>0</v>
      </c>
      <c r="Y136" s="108">
        <f>L136/L$206</f>
        <v>0</v>
      </c>
      <c r="Z136" s="108">
        <f>M136/M$206</f>
        <v>0</v>
      </c>
      <c r="AA136" s="108">
        <f>N136/N$206</f>
        <v>0</v>
      </c>
      <c r="AB136" s="108">
        <f>O136/O$206</f>
        <v>0</v>
      </c>
      <c r="AC136" s="306">
        <f>P136/P$206</f>
        <v>0</v>
      </c>
      <c r="AD136" s="52">
        <f>Q136/Q$206</f>
        <v>8.625039351742042E-06</v>
      </c>
      <c r="AE136" s="146"/>
      <c r="AF136" s="22"/>
      <c r="AG136" s="10"/>
      <c r="AH136" s="261">
        <f>AE136+AF136+AG136</f>
        <v>0</v>
      </c>
      <c r="AI136" s="146"/>
      <c r="AJ136" s="22"/>
      <c r="AK136" s="11"/>
      <c r="AL136" s="262">
        <f>AI136+AJ136+AK136</f>
        <v>0</v>
      </c>
      <c r="AM136" s="146"/>
      <c r="AN136" s="22"/>
      <c r="AO136" s="10"/>
      <c r="AP136" s="114">
        <f>AO136/11*12</f>
        <v>0</v>
      </c>
      <c r="AQ136" s="263">
        <f>AM136+AN136+AO136</f>
        <v>0</v>
      </c>
      <c r="AR136" s="263">
        <f>AM136+AN136+AP136</f>
        <v>0</v>
      </c>
      <c r="AS136" s="260">
        <f>AQ136/AQ$206</f>
        <v>0</v>
      </c>
      <c r="AT136" s="14">
        <f>SUM(L136:N136)</f>
        <v>0</v>
      </c>
      <c r="AU136" s="82">
        <f>AQ136</f>
        <v>0</v>
      </c>
      <c r="AV136" s="62"/>
      <c r="AW136" s="139"/>
      <c r="AX136" s="136">
        <f>P136-L136</f>
        <v>0</v>
      </c>
      <c r="AY136" s="134">
        <f>P136-M136</f>
        <v>0</v>
      </c>
      <c r="AZ136" s="134">
        <f>P136-N136</f>
        <v>0</v>
      </c>
      <c r="BA136" s="134">
        <f>P136-O136</f>
        <v>0</v>
      </c>
      <c r="BB136" s="134"/>
      <c r="BC136" s="269"/>
      <c r="BD136" s="10"/>
      <c r="BF136" s="10"/>
      <c r="BG136" s="11"/>
      <c r="BH136" s="10"/>
      <c r="BI136" s="14">
        <v>10</v>
      </c>
      <c r="BJ136" s="48">
        <v>0</v>
      </c>
      <c r="BK136" s="48">
        <v>11</v>
      </c>
      <c r="BL136" s="48">
        <v>7</v>
      </c>
      <c r="BM136" s="48">
        <v>38</v>
      </c>
      <c r="BN136" s="48">
        <v>49</v>
      </c>
      <c r="BO136" s="48">
        <v>30</v>
      </c>
      <c r="BP136" s="264">
        <v>31</v>
      </c>
      <c r="BQ136" s="48">
        <v>43</v>
      </c>
      <c r="BR136" s="82">
        <v>43</v>
      </c>
      <c r="BS136" s="143">
        <f>E136/BI136</f>
        <v>0.1</v>
      </c>
      <c r="BT136" s="143"/>
      <c r="BU136" s="143">
        <f>G136/BK136</f>
        <v>0.09090909090909091</v>
      </c>
      <c r="BV136" s="143">
        <f>H136/BL136</f>
        <v>0</v>
      </c>
      <c r="BW136" s="143">
        <f>I136/BM136</f>
        <v>0</v>
      </c>
      <c r="BX136" s="143">
        <f>J136/BN136</f>
        <v>0</v>
      </c>
      <c r="BY136" s="143">
        <f>K136/BO136</f>
        <v>0</v>
      </c>
      <c r="BZ136" s="143">
        <f>L136/BP136</f>
        <v>0</v>
      </c>
      <c r="CA136" s="143">
        <f>M136/BQ136</f>
        <v>0</v>
      </c>
      <c r="CB136" s="151">
        <f>N136/BR136</f>
        <v>0</v>
      </c>
      <c r="CD136" s="10"/>
    </row>
    <row r="137" spans="1:82" ht="12" outlineLevel="1">
      <c r="A137" s="11"/>
      <c r="B137" s="131">
        <v>108</v>
      </c>
      <c r="C137" s="142" t="s">
        <v>221</v>
      </c>
      <c r="D137" s="150" t="s">
        <v>36</v>
      </c>
      <c r="E137" s="258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/>
      <c r="Q137" s="268">
        <f>SUM(E137:P137)</f>
        <v>0</v>
      </c>
      <c r="R137" s="108">
        <f>E137/E$206</f>
        <v>0</v>
      </c>
      <c r="S137" s="108">
        <f>F137/F$206</f>
        <v>0</v>
      </c>
      <c r="T137" s="108">
        <f>G137/G$206</f>
        <v>0</v>
      </c>
      <c r="U137" s="108">
        <f>H137/H$206</f>
        <v>0</v>
      </c>
      <c r="V137" s="108">
        <f>I137/I$206</f>
        <v>0</v>
      </c>
      <c r="W137" s="108">
        <f>J137/J$206</f>
        <v>0</v>
      </c>
      <c r="X137" s="108">
        <f>K137/K$206</f>
        <v>0</v>
      </c>
      <c r="Y137" s="108">
        <f>L137/L$206</f>
        <v>0</v>
      </c>
      <c r="Z137" s="108">
        <f>M137/M$206</f>
        <v>0</v>
      </c>
      <c r="AA137" s="108">
        <f>N137/N$206</f>
        <v>0</v>
      </c>
      <c r="AB137" s="108">
        <f>O137/O$206</f>
        <v>0</v>
      </c>
      <c r="AC137" s="306">
        <f>P137/P$206</f>
        <v>0</v>
      </c>
      <c r="AD137" s="52">
        <f>Q137/Q$206</f>
        <v>0</v>
      </c>
      <c r="AE137" s="146"/>
      <c r="AF137" s="22"/>
      <c r="AG137" s="10"/>
      <c r="AH137" s="261">
        <f>AE137+AF137+AG137</f>
        <v>0</v>
      </c>
      <c r="AI137" s="146"/>
      <c r="AJ137" s="22"/>
      <c r="AK137" s="11"/>
      <c r="AL137" s="262">
        <f>AI137+AJ137+AK137</f>
        <v>0</v>
      </c>
      <c r="AM137" s="146"/>
      <c r="AN137" s="22"/>
      <c r="AO137" s="10"/>
      <c r="AP137" s="114">
        <f>AO137/11*12</f>
        <v>0</v>
      </c>
      <c r="AQ137" s="263">
        <f>AM137+AN137+AO137</f>
        <v>0</v>
      </c>
      <c r="AR137" s="263">
        <f>AM137+AN137+AP137</f>
        <v>0</v>
      </c>
      <c r="AS137" s="260">
        <f>AQ137/AQ$206</f>
        <v>0</v>
      </c>
      <c r="AT137" s="14">
        <f>SUM(L137:N137)</f>
        <v>0</v>
      </c>
      <c r="AU137" s="82">
        <f>AQ137</f>
        <v>0</v>
      </c>
      <c r="AV137" s="62"/>
      <c r="AW137" s="139"/>
      <c r="AX137" s="136">
        <f>P137-L137</f>
        <v>0</v>
      </c>
      <c r="AY137" s="134">
        <f>P137-M137</f>
        <v>0</v>
      </c>
      <c r="AZ137" s="134">
        <f>P137-N137</f>
        <v>0</v>
      </c>
      <c r="BA137" s="134">
        <f>P137-O137</f>
        <v>0</v>
      </c>
      <c r="BB137" s="134"/>
      <c r="BC137" s="269"/>
      <c r="BD137" s="10"/>
      <c r="BE137" s="22"/>
      <c r="BF137" s="10"/>
      <c r="BG137" s="11"/>
      <c r="BH137" s="10"/>
      <c r="BI137" s="14">
        <v>36</v>
      </c>
      <c r="BJ137" s="48">
        <v>84</v>
      </c>
      <c r="BK137" s="48">
        <v>23</v>
      </c>
      <c r="BL137" s="48">
        <v>28</v>
      </c>
      <c r="BM137" s="48">
        <v>-115</v>
      </c>
      <c r="BN137" s="48">
        <v>13</v>
      </c>
      <c r="BO137" s="48">
        <v>-107</v>
      </c>
      <c r="BP137" s="264">
        <v>-7</v>
      </c>
      <c r="BQ137" s="48">
        <v>-72</v>
      </c>
      <c r="BR137" s="82">
        <v>-72</v>
      </c>
      <c r="BS137" s="143">
        <f>E137/BI137</f>
        <v>0</v>
      </c>
      <c r="BT137" s="143">
        <f>F137/BJ137</f>
        <v>0</v>
      </c>
      <c r="BU137" s="143">
        <f>G137/BK137</f>
        <v>0</v>
      </c>
      <c r="BV137" s="143">
        <f>H137/BL137</f>
        <v>0</v>
      </c>
      <c r="BW137" s="143">
        <f>I137/BM137</f>
        <v>0</v>
      </c>
      <c r="BX137" s="143">
        <f>J137/BN137</f>
        <v>0</v>
      </c>
      <c r="BY137" s="143">
        <f>K137/BO137</f>
        <v>0</v>
      </c>
      <c r="BZ137" s="143">
        <f>L137/BP137</f>
        <v>0</v>
      </c>
      <c r="CA137" s="143">
        <f>M137/BQ137</f>
        <v>0</v>
      </c>
      <c r="CB137" s="151">
        <f>N137/BR137</f>
        <v>0</v>
      </c>
      <c r="CD137" s="10"/>
    </row>
    <row r="138" spans="1:82" ht="12" outlineLevel="1">
      <c r="A138" s="11"/>
      <c r="B138" s="131">
        <v>427</v>
      </c>
      <c r="C138" s="321" t="s">
        <v>219</v>
      </c>
      <c r="D138" s="239" t="s">
        <v>133</v>
      </c>
      <c r="E138" s="150"/>
      <c r="F138" s="20"/>
      <c r="G138" s="20"/>
      <c r="H138" s="20"/>
      <c r="I138" s="20"/>
      <c r="J138" s="20"/>
      <c r="K138" s="20"/>
      <c r="L138" s="20">
        <v>0</v>
      </c>
      <c r="M138" s="20">
        <v>0</v>
      </c>
      <c r="N138" s="20">
        <v>0</v>
      </c>
      <c r="O138" s="20">
        <v>0</v>
      </c>
      <c r="P138" s="9"/>
      <c r="Q138" s="268">
        <f>SUM(E138:P138)</f>
        <v>0</v>
      </c>
      <c r="R138" s="108">
        <f>E138/E$206</f>
        <v>0</v>
      </c>
      <c r="S138" s="108">
        <f>F138/F$206</f>
        <v>0</v>
      </c>
      <c r="T138" s="108">
        <f>G138/G$206</f>
        <v>0</v>
      </c>
      <c r="U138" s="108">
        <f>H138/H$206</f>
        <v>0</v>
      </c>
      <c r="V138" s="108">
        <f>I138/I$206</f>
        <v>0</v>
      </c>
      <c r="W138" s="108">
        <f>J138/J$206</f>
        <v>0</v>
      </c>
      <c r="X138" s="108">
        <f>K138/K$206</f>
        <v>0</v>
      </c>
      <c r="Y138" s="108">
        <f>L138/L$206</f>
        <v>0</v>
      </c>
      <c r="Z138" s="108">
        <f>M138/M$206</f>
        <v>0</v>
      </c>
      <c r="AA138" s="108">
        <f>N138/N$206</f>
        <v>0</v>
      </c>
      <c r="AB138" s="108">
        <f>O138/O$206</f>
        <v>0</v>
      </c>
      <c r="AC138" s="306">
        <f>P138/P$206</f>
        <v>0</v>
      </c>
      <c r="AD138" s="52">
        <f>Q138/Q$206</f>
        <v>0</v>
      </c>
      <c r="AE138" s="146"/>
      <c r="AF138" s="22"/>
      <c r="AG138" s="10"/>
      <c r="AH138" s="261">
        <f>AE138+AF138+AG138</f>
        <v>0</v>
      </c>
      <c r="AI138" s="146"/>
      <c r="AJ138" s="22"/>
      <c r="AK138" s="11"/>
      <c r="AL138" s="262">
        <f>AI138+AJ138+AK138</f>
        <v>0</v>
      </c>
      <c r="AM138" s="146"/>
      <c r="AN138" s="22"/>
      <c r="AO138" s="10"/>
      <c r="AP138" s="114">
        <f>AO138/11*12</f>
        <v>0</v>
      </c>
      <c r="AQ138" s="263">
        <f>AM138+AN138+AO138</f>
        <v>0</v>
      </c>
      <c r="AR138" s="263">
        <f>AM138+AN138+AP138</f>
        <v>0</v>
      </c>
      <c r="AS138" s="260">
        <f>AQ138/AQ$206</f>
        <v>0</v>
      </c>
      <c r="AT138" s="14">
        <f>SUM(L138:N138)</f>
        <v>0</v>
      </c>
      <c r="AU138" s="82">
        <f>AQ138</f>
        <v>0</v>
      </c>
      <c r="AV138" s="62"/>
      <c r="AW138" s="139"/>
      <c r="AX138" s="136">
        <f>P138-L138</f>
        <v>0</v>
      </c>
      <c r="AY138" s="136">
        <f>P138-M138</f>
        <v>0</v>
      </c>
      <c r="AZ138" s="136">
        <f>P138-N138</f>
        <v>0</v>
      </c>
      <c r="BA138" s="136">
        <f>P138-O138</f>
        <v>0</v>
      </c>
      <c r="BB138" s="136"/>
      <c r="BC138" s="221"/>
      <c r="BD138" s="11"/>
      <c r="BE138" s="10"/>
      <c r="BF138" s="10"/>
      <c r="BG138" s="11"/>
      <c r="BH138" s="10"/>
      <c r="BI138" s="14">
        <v>4</v>
      </c>
      <c r="BJ138" s="48">
        <v>10</v>
      </c>
      <c r="BK138" s="48">
        <v>6</v>
      </c>
      <c r="BL138" s="48">
        <v>0</v>
      </c>
      <c r="BM138" s="48">
        <v>3</v>
      </c>
      <c r="BN138" s="48">
        <v>-1</v>
      </c>
      <c r="BO138" s="48">
        <v>9</v>
      </c>
      <c r="BP138" s="264">
        <v>5</v>
      </c>
      <c r="BQ138" s="48">
        <v>0.5</v>
      </c>
      <c r="BR138" s="82">
        <v>0.5</v>
      </c>
      <c r="BS138" s="143">
        <f>E138/BI138</f>
        <v>0</v>
      </c>
      <c r="BT138" s="143">
        <f>F138/BJ138</f>
        <v>0</v>
      </c>
      <c r="BU138" s="143">
        <f>G138/BK138</f>
        <v>0</v>
      </c>
      <c r="BV138" s="143"/>
      <c r="BW138" s="143">
        <f>I138/BM138</f>
        <v>0</v>
      </c>
      <c r="BX138" s="143">
        <f>J138/BN138</f>
        <v>0</v>
      </c>
      <c r="BY138" s="143">
        <f>K138/BO138</f>
        <v>0</v>
      </c>
      <c r="BZ138" s="143">
        <f>L138/BP138</f>
        <v>0</v>
      </c>
      <c r="CA138" s="143">
        <f>M138/BQ138</f>
        <v>0</v>
      </c>
      <c r="CB138" s="151">
        <f>N138/BR138</f>
        <v>0</v>
      </c>
      <c r="CD138" s="10"/>
    </row>
    <row r="139" spans="1:82" ht="12" outlineLevel="1">
      <c r="A139" s="11"/>
      <c r="B139" s="131">
        <v>136</v>
      </c>
      <c r="C139" s="142" t="s">
        <v>224</v>
      </c>
      <c r="D139" s="58" t="s">
        <v>55</v>
      </c>
      <c r="E139" s="266">
        <v>20</v>
      </c>
      <c r="F139" s="132">
        <v>11</v>
      </c>
      <c r="G139" s="132">
        <v>3</v>
      </c>
      <c r="H139" s="132">
        <v>6</v>
      </c>
      <c r="I139" s="132">
        <v>1</v>
      </c>
      <c r="J139" s="132">
        <v>1</v>
      </c>
      <c r="K139" s="132">
        <v>2</v>
      </c>
      <c r="L139" s="132">
        <v>0</v>
      </c>
      <c r="M139" s="132">
        <v>0</v>
      </c>
      <c r="N139" s="132">
        <v>0</v>
      </c>
      <c r="O139" s="132">
        <v>1</v>
      </c>
      <c r="P139" s="20">
        <v>0</v>
      </c>
      <c r="Q139" s="265">
        <f>SUM(E139:P139)</f>
        <v>45</v>
      </c>
      <c r="R139" s="59">
        <f>E139/E$206</f>
        <v>0.00046848281839263544</v>
      </c>
      <c r="S139" s="59">
        <f>F139/F$206</f>
        <v>0.00044808342498676117</v>
      </c>
      <c r="T139" s="59">
        <f>G139/G$206</f>
        <v>0.00015954900813699942</v>
      </c>
      <c r="U139" s="59">
        <f>H139/H$206</f>
        <v>0.0003542121730916819</v>
      </c>
      <c r="V139" s="59">
        <f>I139/I$206</f>
        <v>6.511688480823077E-05</v>
      </c>
      <c r="W139" s="59">
        <f>J139/J$206</f>
        <v>6.266842138246537E-05</v>
      </c>
      <c r="X139" s="59">
        <f>K139/K$206</f>
        <v>0.00017262213015708613</v>
      </c>
      <c r="Y139" s="59">
        <f>L139/L$206</f>
        <v>0</v>
      </c>
      <c r="Z139" s="59">
        <f>M139/M$206</f>
        <v>0</v>
      </c>
      <c r="AA139" s="59">
        <f>N139/N$206</f>
        <v>0</v>
      </c>
      <c r="AB139" s="59">
        <f>O139/O$206</f>
        <v>5.014542172299669E-05</v>
      </c>
      <c r="AC139" s="18">
        <f>P139/P$206</f>
        <v>0</v>
      </c>
      <c r="AD139" s="301">
        <f>Q139/Q$206</f>
        <v>0.00019406338541419596</v>
      </c>
      <c r="AE139" s="146"/>
      <c r="AF139" s="22"/>
      <c r="AG139" s="10"/>
      <c r="AH139" s="261">
        <f>AE139+AF139+AG139</f>
        <v>0</v>
      </c>
      <c r="AI139" s="146"/>
      <c r="AJ139" s="22"/>
      <c r="AK139" s="11"/>
      <c r="AL139" s="262">
        <f>AI139+AJ139+AK139</f>
        <v>0</v>
      </c>
      <c r="AM139" s="146"/>
      <c r="AN139" s="22"/>
      <c r="AO139" s="10"/>
      <c r="AP139" s="114">
        <f>AO139/11*12</f>
        <v>0</v>
      </c>
      <c r="AQ139" s="263">
        <f>AM139+AN139+AO139</f>
        <v>0</v>
      </c>
      <c r="AR139" s="263">
        <f>AM139+AN139+AP139</f>
        <v>0</v>
      </c>
      <c r="AS139" s="260">
        <f>AQ139/AQ$206</f>
        <v>0</v>
      </c>
      <c r="AT139" s="14">
        <f>SUM(L139:N139)</f>
        <v>0</v>
      </c>
      <c r="AU139" s="82">
        <f>AQ139</f>
        <v>0</v>
      </c>
      <c r="AV139" s="62"/>
      <c r="AW139" s="139"/>
      <c r="AX139" s="136">
        <f>P139-L139</f>
        <v>0</v>
      </c>
      <c r="AY139" s="136">
        <f>P139-M139</f>
        <v>0</v>
      </c>
      <c r="AZ139" s="136">
        <f>P139-N139</f>
        <v>0</v>
      </c>
      <c r="BA139" s="136">
        <f>P139-O139</f>
        <v>-1</v>
      </c>
      <c r="BB139" s="136"/>
      <c r="BC139" s="151"/>
      <c r="BD139" s="151"/>
      <c r="BE139" s="46"/>
      <c r="BF139" s="46">
        <f>BA139/O139</f>
        <v>-1</v>
      </c>
      <c r="BG139" s="151"/>
      <c r="BH139" s="46"/>
      <c r="BI139" s="14">
        <v>-6</v>
      </c>
      <c r="BJ139" s="48">
        <v>14</v>
      </c>
      <c r="BK139" s="48">
        <v>38</v>
      </c>
      <c r="BL139" s="48">
        <v>69</v>
      </c>
      <c r="BM139" s="48">
        <v>133</v>
      </c>
      <c r="BN139" s="48">
        <v>133</v>
      </c>
      <c r="BO139" s="48">
        <v>96</v>
      </c>
      <c r="BP139" s="264">
        <v>58</v>
      </c>
      <c r="BQ139" s="48">
        <v>60.5</v>
      </c>
      <c r="BR139" s="82">
        <v>60.5</v>
      </c>
      <c r="BS139" s="143">
        <f>E139/BI139</f>
        <v>-3.3333333333333335</v>
      </c>
      <c r="BT139" s="143">
        <f>F139/BJ139</f>
        <v>0.7857142857142857</v>
      </c>
      <c r="BU139" s="143">
        <f>G139/BK139</f>
        <v>0.07894736842105263</v>
      </c>
      <c r="BV139" s="143">
        <f>H139/BL139</f>
        <v>0.08695652173913043</v>
      </c>
      <c r="BW139" s="143">
        <f>I139/BM139</f>
        <v>0.007518796992481203</v>
      </c>
      <c r="BX139" s="143">
        <f>J139/BN139</f>
        <v>0.007518796992481203</v>
      </c>
      <c r="BY139" s="143">
        <f>K139/BO139</f>
        <v>0.020833333333333332</v>
      </c>
      <c r="BZ139" s="143">
        <f>L139/BP139</f>
        <v>0</v>
      </c>
      <c r="CA139" s="143">
        <f>M139/BQ139</f>
        <v>0</v>
      </c>
      <c r="CB139" s="151">
        <f>N139/BR139</f>
        <v>0</v>
      </c>
      <c r="CD139" s="10"/>
    </row>
    <row r="140" spans="1:82" ht="12" outlineLevel="1">
      <c r="A140" s="11"/>
      <c r="B140" s="131">
        <v>617</v>
      </c>
      <c r="C140" s="142" t="s">
        <v>26</v>
      </c>
      <c r="D140" s="58" t="s">
        <v>149</v>
      </c>
      <c r="E140" s="58"/>
      <c r="F140" s="132"/>
      <c r="G140" s="132"/>
      <c r="H140" s="132"/>
      <c r="I140" s="132"/>
      <c r="J140" s="132"/>
      <c r="K140" s="132"/>
      <c r="L140" s="132">
        <v>0</v>
      </c>
      <c r="M140" s="132">
        <v>0</v>
      </c>
      <c r="N140" s="132">
        <v>0</v>
      </c>
      <c r="O140" s="132">
        <v>0</v>
      </c>
      <c r="P140" s="132">
        <v>1</v>
      </c>
      <c r="Q140" s="265">
        <f>SUM(E140:P140)</f>
        <v>1</v>
      </c>
      <c r="R140" s="59">
        <f>E140/E$206</f>
        <v>0</v>
      </c>
      <c r="S140" s="59">
        <f>F140/F$206</f>
        <v>0</v>
      </c>
      <c r="T140" s="59">
        <f>G140/G$206</f>
        <v>0</v>
      </c>
      <c r="U140" s="59">
        <f>H140/H$206</f>
        <v>0</v>
      </c>
      <c r="V140" s="59">
        <f>I140/I$206</f>
        <v>0</v>
      </c>
      <c r="W140" s="59">
        <f>J140/J$206</f>
        <v>0</v>
      </c>
      <c r="X140" s="59">
        <f>K140/K$206</f>
        <v>0</v>
      </c>
      <c r="Y140" s="59">
        <f>L140/L$206</f>
        <v>0</v>
      </c>
      <c r="Z140" s="59">
        <f>M140/M$206</f>
        <v>0</v>
      </c>
      <c r="AA140" s="59">
        <f>N140/N$206</f>
        <v>0</v>
      </c>
      <c r="AB140" s="59">
        <f>O140/O$206</f>
        <v>0</v>
      </c>
      <c r="AC140" s="18">
        <f>P140/P$206</f>
        <v>3.9207998431680065E-05</v>
      </c>
      <c r="AD140" s="301">
        <f>Q140/Q$206</f>
        <v>4.312519675871021E-06</v>
      </c>
      <c r="AE140" s="146"/>
      <c r="AF140" s="22"/>
      <c r="AG140" s="10"/>
      <c r="AH140" s="261">
        <f>AE140+AF140+AG140</f>
        <v>0</v>
      </c>
      <c r="AI140" s="146"/>
      <c r="AJ140" s="22"/>
      <c r="AK140" s="11"/>
      <c r="AL140" s="262">
        <f>AI140+AJ140+AK140</f>
        <v>0</v>
      </c>
      <c r="AM140" s="146"/>
      <c r="AN140" s="22"/>
      <c r="AO140" s="10"/>
      <c r="AP140" s="114">
        <f>AO140/11*12</f>
        <v>0</v>
      </c>
      <c r="AQ140" s="263">
        <f>AM140+AN140+AO140</f>
        <v>0</v>
      </c>
      <c r="AR140" s="263">
        <f>AM140+AN140+AP140</f>
        <v>0</v>
      </c>
      <c r="AS140" s="260">
        <f>AQ140/AQ$206</f>
        <v>0</v>
      </c>
      <c r="AT140" s="14">
        <f>SUM(L140:N140)</f>
        <v>0</v>
      </c>
      <c r="AU140" s="82">
        <f>AQ140</f>
        <v>0</v>
      </c>
      <c r="AV140" s="62"/>
      <c r="AW140" s="139"/>
      <c r="AX140" s="136">
        <f>P140-L140</f>
        <v>1</v>
      </c>
      <c r="AY140" s="136">
        <f>P140-M140</f>
        <v>1</v>
      </c>
      <c r="AZ140" s="136">
        <f>P140-N140</f>
        <v>1</v>
      </c>
      <c r="BA140" s="136">
        <f>P140-O140</f>
        <v>1</v>
      </c>
      <c r="BB140" s="136"/>
      <c r="BC140" s="151"/>
      <c r="BD140" s="151"/>
      <c r="BE140" s="46"/>
      <c r="BF140" s="46"/>
      <c r="BG140" s="151"/>
      <c r="BH140" s="46"/>
      <c r="BI140" s="145">
        <v>1</v>
      </c>
      <c r="BJ140" s="132">
        <v>0</v>
      </c>
      <c r="BK140" s="132">
        <v>1</v>
      </c>
      <c r="BL140" s="132">
        <v>0</v>
      </c>
      <c r="BM140" s="132">
        <v>0</v>
      </c>
      <c r="BN140" s="132">
        <v>1</v>
      </c>
      <c r="BO140" s="132">
        <v>-2</v>
      </c>
      <c r="BP140" s="267">
        <v>0</v>
      </c>
      <c r="BQ140" s="132">
        <v>-2.5</v>
      </c>
      <c r="BR140" s="136">
        <v>-2.5</v>
      </c>
      <c r="BS140" s="143">
        <f>E140/BI140</f>
        <v>0</v>
      </c>
      <c r="BT140" s="143"/>
      <c r="BU140" s="143">
        <f>G140/BK140</f>
        <v>0</v>
      </c>
      <c r="BV140" s="143"/>
      <c r="BW140" s="143"/>
      <c r="BX140" s="143">
        <f>J140/BN140</f>
        <v>0</v>
      </c>
      <c r="BY140" s="143">
        <f>K140/BO140</f>
        <v>0</v>
      </c>
      <c r="BZ140" s="143"/>
      <c r="CA140" s="143">
        <f>M140/BQ140</f>
        <v>0</v>
      </c>
      <c r="CB140" s="151">
        <f>N140/BR140</f>
        <v>0</v>
      </c>
      <c r="CD140" s="10"/>
    </row>
    <row r="141" spans="1:82" ht="12" outlineLevel="1">
      <c r="A141" s="11"/>
      <c r="B141" s="131">
        <v>110</v>
      </c>
      <c r="C141" s="142" t="s">
        <v>221</v>
      </c>
      <c r="D141" s="150" t="s">
        <v>37</v>
      </c>
      <c r="E141" s="258">
        <v>0</v>
      </c>
      <c r="F141" s="20">
        <v>1</v>
      </c>
      <c r="G141" s="20">
        <v>0</v>
      </c>
      <c r="H141" s="20">
        <v>1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/>
      <c r="Q141" s="268">
        <f>SUM(E141:P141)</f>
        <v>2</v>
      </c>
      <c r="R141" s="108">
        <f>E141/E$206</f>
        <v>0</v>
      </c>
      <c r="S141" s="108">
        <f>F141/F$206</f>
        <v>4.073485681697829E-05</v>
      </c>
      <c r="T141" s="108">
        <f>G141/G$206</f>
        <v>0</v>
      </c>
      <c r="U141" s="108">
        <f>H141/H$206</f>
        <v>5.903536218194698E-05</v>
      </c>
      <c r="V141" s="108">
        <f>I141/I$206</f>
        <v>0</v>
      </c>
      <c r="W141" s="108">
        <f>J141/J$206</f>
        <v>0</v>
      </c>
      <c r="X141" s="108">
        <f>K141/K$206</f>
        <v>0</v>
      </c>
      <c r="Y141" s="108">
        <f>L141/L$206</f>
        <v>0</v>
      </c>
      <c r="Z141" s="108">
        <f>M141/M$206</f>
        <v>0</v>
      </c>
      <c r="AA141" s="108">
        <f>N141/N$206</f>
        <v>0</v>
      </c>
      <c r="AB141" s="108">
        <f>O141/O$206</f>
        <v>0</v>
      </c>
      <c r="AC141" s="306">
        <f>P141/P$206</f>
        <v>0</v>
      </c>
      <c r="AD141" s="52">
        <f>Q141/Q$206</f>
        <v>8.625039351742042E-06</v>
      </c>
      <c r="AE141" s="146"/>
      <c r="AF141" s="22"/>
      <c r="AG141" s="10"/>
      <c r="AH141" s="261">
        <f>AE141+AF141+AG141</f>
        <v>0</v>
      </c>
      <c r="AI141" s="146"/>
      <c r="AJ141" s="22"/>
      <c r="AK141" s="11"/>
      <c r="AL141" s="262">
        <f>AI141+AJ141+AK141</f>
        <v>0</v>
      </c>
      <c r="AM141" s="146"/>
      <c r="AN141" s="22"/>
      <c r="AO141" s="10"/>
      <c r="AP141" s="114">
        <f>AO141/11*12</f>
        <v>0</v>
      </c>
      <c r="AQ141" s="263">
        <f>AM141+AN141+AO141</f>
        <v>0</v>
      </c>
      <c r="AR141" s="263">
        <f>AM141+AN141+AP141</f>
        <v>0</v>
      </c>
      <c r="AS141" s="260">
        <f>AQ141/AQ$206</f>
        <v>0</v>
      </c>
      <c r="AT141" s="14">
        <f>SUM(L141:N141)</f>
        <v>0</v>
      </c>
      <c r="AU141" s="82">
        <f>AQ141</f>
        <v>0</v>
      </c>
      <c r="AV141" s="62"/>
      <c r="AW141" s="139"/>
      <c r="AX141" s="136">
        <f>P141-L141</f>
        <v>0</v>
      </c>
      <c r="AY141" s="136">
        <f>P141-M141</f>
        <v>0</v>
      </c>
      <c r="AZ141" s="136">
        <f>P141-N141</f>
        <v>0</v>
      </c>
      <c r="BA141" s="136">
        <f>P141-O141</f>
        <v>0</v>
      </c>
      <c r="BB141" s="136"/>
      <c r="BC141" s="221"/>
      <c r="BD141" s="11"/>
      <c r="BE141" s="10"/>
      <c r="BF141" s="10"/>
      <c r="BG141" s="11"/>
      <c r="BH141" s="10"/>
      <c r="BI141" s="14">
        <v>133</v>
      </c>
      <c r="BJ141" s="48">
        <v>44</v>
      </c>
      <c r="BK141" s="48">
        <v>162</v>
      </c>
      <c r="BL141" s="48">
        <v>-35</v>
      </c>
      <c r="BM141" s="48">
        <v>15</v>
      </c>
      <c r="BN141" s="48">
        <v>64</v>
      </c>
      <c r="BO141" s="48">
        <v>-56</v>
      </c>
      <c r="BP141" s="264">
        <v>20</v>
      </c>
      <c r="BQ141" s="48">
        <v>22</v>
      </c>
      <c r="BR141" s="82">
        <v>22</v>
      </c>
      <c r="BS141" s="143">
        <f>E141/BI141</f>
        <v>0</v>
      </c>
      <c r="BT141" s="143">
        <f>F141/BJ141</f>
        <v>0.022727272727272728</v>
      </c>
      <c r="BU141" s="143">
        <f>G141/BK141</f>
        <v>0</v>
      </c>
      <c r="BV141" s="143">
        <f>H141/BL141</f>
        <v>-0.02857142857142857</v>
      </c>
      <c r="BW141" s="143">
        <f>I141/BM141</f>
        <v>0</v>
      </c>
      <c r="BX141" s="143">
        <f>J141/BN141</f>
        <v>0</v>
      </c>
      <c r="BY141" s="143">
        <f>K141/BO141</f>
        <v>0</v>
      </c>
      <c r="BZ141" s="143">
        <f>L141/BP141</f>
        <v>0</v>
      </c>
      <c r="CA141" s="143">
        <f>M141/BQ141</f>
        <v>0</v>
      </c>
      <c r="CB141" s="151">
        <f>N141/BR141</f>
        <v>0</v>
      </c>
      <c r="CD141" s="10"/>
    </row>
    <row r="142" spans="1:82" ht="12" outlineLevel="1">
      <c r="A142" s="11"/>
      <c r="B142" s="131">
        <v>111</v>
      </c>
      <c r="C142" s="142" t="s">
        <v>221</v>
      </c>
      <c r="D142" s="58" t="s">
        <v>38</v>
      </c>
      <c r="E142" s="258">
        <v>0</v>
      </c>
      <c r="F142" s="132">
        <v>0</v>
      </c>
      <c r="G142" s="132">
        <v>2</v>
      </c>
      <c r="H142" s="132">
        <v>0</v>
      </c>
      <c r="I142" s="132">
        <v>2</v>
      </c>
      <c r="J142" s="132">
        <v>1</v>
      </c>
      <c r="K142" s="132">
        <v>2</v>
      </c>
      <c r="L142" s="132">
        <v>0</v>
      </c>
      <c r="M142" s="132">
        <v>0</v>
      </c>
      <c r="N142" s="132">
        <v>0</v>
      </c>
      <c r="O142" s="132">
        <v>0</v>
      </c>
      <c r="P142" s="132">
        <v>6</v>
      </c>
      <c r="Q142" s="265">
        <f>SUM(E142:P142)</f>
        <v>13</v>
      </c>
      <c r="R142" s="59">
        <f>E142/E$206</f>
        <v>0</v>
      </c>
      <c r="S142" s="59">
        <f>F142/F$206</f>
        <v>0</v>
      </c>
      <c r="T142" s="59">
        <f>G142/G$206</f>
        <v>0.00010636600542466628</v>
      </c>
      <c r="U142" s="59">
        <f>H142/H$206</f>
        <v>0</v>
      </c>
      <c r="V142" s="59">
        <f>I142/I$206</f>
        <v>0.00013023376961646154</v>
      </c>
      <c r="W142" s="59">
        <f>J142/J$206</f>
        <v>6.266842138246537E-05</v>
      </c>
      <c r="X142" s="59">
        <f>K142/K$206</f>
        <v>0.00017262213015708613</v>
      </c>
      <c r="Y142" s="59">
        <f>L142/L$206</f>
        <v>0</v>
      </c>
      <c r="Z142" s="59">
        <f>M142/M$206</f>
        <v>0</v>
      </c>
      <c r="AA142" s="59">
        <f>N142/N$206</f>
        <v>0</v>
      </c>
      <c r="AB142" s="59">
        <f>O142/O$206</f>
        <v>0</v>
      </c>
      <c r="AC142" s="18">
        <f>P142/P$206</f>
        <v>0.00023524799059008037</v>
      </c>
      <c r="AD142" s="301">
        <f>Q142/Q$206</f>
        <v>5.6062755786323275E-05</v>
      </c>
      <c r="AE142" s="146"/>
      <c r="AF142" s="22"/>
      <c r="AG142" s="10"/>
      <c r="AH142" s="261">
        <f>AE142+AF142+AG142</f>
        <v>0</v>
      </c>
      <c r="AI142" s="146"/>
      <c r="AJ142" s="22"/>
      <c r="AK142" s="11"/>
      <c r="AL142" s="262">
        <f>AI142+AJ142+AK142</f>
        <v>0</v>
      </c>
      <c r="AM142" s="146"/>
      <c r="AN142" s="22"/>
      <c r="AO142" s="10"/>
      <c r="AP142" s="114">
        <f>AO142/11*12</f>
        <v>0</v>
      </c>
      <c r="AQ142" s="263">
        <f>AM142+AN142+AO142</f>
        <v>0</v>
      </c>
      <c r="AR142" s="263">
        <f>AM142+AN142+AP142</f>
        <v>0</v>
      </c>
      <c r="AS142" s="260">
        <f>AQ142/AQ$206</f>
        <v>0</v>
      </c>
      <c r="AT142" s="14">
        <f>SUM(L142:N142)</f>
        <v>0</v>
      </c>
      <c r="AU142" s="82">
        <f>AQ142</f>
        <v>0</v>
      </c>
      <c r="AV142" s="62"/>
      <c r="AW142" s="139"/>
      <c r="AX142" s="136">
        <f>P142-L142</f>
        <v>6</v>
      </c>
      <c r="AY142" s="136">
        <f>P142-M142</f>
        <v>6</v>
      </c>
      <c r="AZ142" s="136">
        <f>P142-N142</f>
        <v>6</v>
      </c>
      <c r="BA142" s="136">
        <f>P142-O142</f>
        <v>6</v>
      </c>
      <c r="BB142" s="136"/>
      <c r="BC142" s="151"/>
      <c r="BD142" s="151"/>
      <c r="BE142" s="46"/>
      <c r="BF142" s="46"/>
      <c r="BG142" s="151"/>
      <c r="BH142" s="46"/>
      <c r="BI142" s="14">
        <v>3030</v>
      </c>
      <c r="BJ142" s="48">
        <v>2849</v>
      </c>
      <c r="BK142" s="48">
        <v>2747</v>
      </c>
      <c r="BL142" s="48">
        <v>2604</v>
      </c>
      <c r="BM142" s="48">
        <v>3186</v>
      </c>
      <c r="BN142" s="48">
        <v>4023</v>
      </c>
      <c r="BO142" s="48">
        <v>5281</v>
      </c>
      <c r="BP142" s="264">
        <v>6343</v>
      </c>
      <c r="BQ142" s="48">
        <v>5644.5</v>
      </c>
      <c r="BR142" s="82">
        <v>5644.5</v>
      </c>
      <c r="BS142" s="143">
        <f>E142/BI142</f>
        <v>0</v>
      </c>
      <c r="BT142" s="143">
        <f>F142/BJ142</f>
        <v>0</v>
      </c>
      <c r="BU142" s="143">
        <f>G142/BK142</f>
        <v>0.0007280669821623589</v>
      </c>
      <c r="BV142" s="143">
        <f>H142/BL142</f>
        <v>0</v>
      </c>
      <c r="BW142" s="143">
        <f>I142/BM142</f>
        <v>0.0006277463904582549</v>
      </c>
      <c r="BX142" s="143">
        <f>J142/BN142</f>
        <v>0.00024857071836937607</v>
      </c>
      <c r="BY142" s="143">
        <f>K142/BO142</f>
        <v>0.0003787161522438932</v>
      </c>
      <c r="BZ142" s="143">
        <f>L142/BP142</f>
        <v>0</v>
      </c>
      <c r="CA142" s="143">
        <f>M142/BQ142</f>
        <v>0</v>
      </c>
      <c r="CB142" s="151">
        <f>N142/BR142</f>
        <v>0</v>
      </c>
      <c r="CD142" s="10"/>
    </row>
    <row r="143" spans="1:82" ht="12" outlineLevel="1">
      <c r="A143" s="11"/>
      <c r="B143" s="131">
        <v>622</v>
      </c>
      <c r="C143" s="144" t="s">
        <v>159</v>
      </c>
      <c r="D143" s="150" t="s">
        <v>150</v>
      </c>
      <c r="E143" s="150"/>
      <c r="F143" s="20"/>
      <c r="G143" s="20"/>
      <c r="H143" s="20"/>
      <c r="I143" s="20"/>
      <c r="J143" s="20"/>
      <c r="K143" s="20"/>
      <c r="L143" s="20">
        <v>0</v>
      </c>
      <c r="M143" s="20">
        <v>0</v>
      </c>
      <c r="N143" s="20">
        <v>0</v>
      </c>
      <c r="O143" s="20">
        <v>0</v>
      </c>
      <c r="P143" s="20"/>
      <c r="Q143" s="268">
        <f>SUM(E143:P143)</f>
        <v>0</v>
      </c>
      <c r="R143" s="108">
        <f>E143/E$206</f>
        <v>0</v>
      </c>
      <c r="S143" s="108">
        <f>F143/F$206</f>
        <v>0</v>
      </c>
      <c r="T143" s="108">
        <f>G143/G$206</f>
        <v>0</v>
      </c>
      <c r="U143" s="108">
        <f>H143/H$206</f>
        <v>0</v>
      </c>
      <c r="V143" s="108">
        <f>I143/I$206</f>
        <v>0</v>
      </c>
      <c r="W143" s="108">
        <f>J143/J$206</f>
        <v>0</v>
      </c>
      <c r="X143" s="108">
        <f>K143/K$206</f>
        <v>0</v>
      </c>
      <c r="Y143" s="108">
        <f>L143/L$206</f>
        <v>0</v>
      </c>
      <c r="Z143" s="108">
        <f>M143/M$206</f>
        <v>0</v>
      </c>
      <c r="AA143" s="108">
        <f>N143/N$206</f>
        <v>0</v>
      </c>
      <c r="AB143" s="108">
        <f>O143/O$206</f>
        <v>0</v>
      </c>
      <c r="AC143" s="306">
        <f>P143/P$206</f>
        <v>0</v>
      </c>
      <c r="AD143" s="52">
        <f>Q143/Q$206</f>
        <v>0</v>
      </c>
      <c r="AE143" s="146"/>
      <c r="AF143" s="22"/>
      <c r="AG143" s="10"/>
      <c r="AH143" s="261">
        <f>AE143+AF143+AG143</f>
        <v>0</v>
      </c>
      <c r="AI143" s="146"/>
      <c r="AJ143" s="22"/>
      <c r="AK143" s="11"/>
      <c r="AL143" s="262">
        <f>AI143+AJ143+AK143</f>
        <v>0</v>
      </c>
      <c r="AM143" s="146"/>
      <c r="AN143" s="22"/>
      <c r="AO143" s="10"/>
      <c r="AP143" s="114">
        <f>AO143/11*12</f>
        <v>0</v>
      </c>
      <c r="AQ143" s="263">
        <f>AM143+AN143+AO143</f>
        <v>0</v>
      </c>
      <c r="AR143" s="263">
        <f>AM143+AN143+AP143</f>
        <v>0</v>
      </c>
      <c r="AS143" s="260">
        <f>AQ143/AQ$206</f>
        <v>0</v>
      </c>
      <c r="AT143" s="14">
        <f>SUM(L143:N143)</f>
        <v>0</v>
      </c>
      <c r="AU143" s="82">
        <f>AQ143</f>
        <v>0</v>
      </c>
      <c r="AV143" s="62"/>
      <c r="AW143" s="139"/>
      <c r="AX143" s="136">
        <f>P143-L143</f>
        <v>0</v>
      </c>
      <c r="AY143" s="136">
        <f>P143-M143</f>
        <v>0</v>
      </c>
      <c r="AZ143" s="136">
        <f>P143-N143</f>
        <v>0</v>
      </c>
      <c r="BA143" s="136">
        <f>P143-O143</f>
        <v>0</v>
      </c>
      <c r="BB143" s="136"/>
      <c r="BC143" s="221"/>
      <c r="BD143" s="11"/>
      <c r="BE143" s="10"/>
      <c r="BF143" s="10"/>
      <c r="BG143" s="11"/>
      <c r="BH143" s="10"/>
      <c r="BI143" s="145">
        <v>0</v>
      </c>
      <c r="BJ143" s="132">
        <v>0</v>
      </c>
      <c r="BK143" s="132">
        <v>1</v>
      </c>
      <c r="BL143" s="132">
        <v>0</v>
      </c>
      <c r="BM143" s="132">
        <v>0</v>
      </c>
      <c r="BN143" s="132">
        <v>0</v>
      </c>
      <c r="BO143" s="132">
        <v>0</v>
      </c>
      <c r="BP143" s="267">
        <v>-1</v>
      </c>
      <c r="BQ143" s="132">
        <v>0</v>
      </c>
      <c r="BR143" s="136">
        <v>0</v>
      </c>
      <c r="BS143" s="143"/>
      <c r="BT143" s="143"/>
      <c r="BU143" s="143">
        <f>G143/BK143</f>
        <v>0</v>
      </c>
      <c r="BV143" s="143"/>
      <c r="BW143" s="143"/>
      <c r="BX143" s="143"/>
      <c r="BY143" s="143"/>
      <c r="BZ143" s="143">
        <f>L143/BP143</f>
        <v>0</v>
      </c>
      <c r="CA143" s="143"/>
      <c r="CB143" s="151"/>
      <c r="CD143" s="10"/>
    </row>
    <row r="144" spans="1:82" ht="12" outlineLevel="1">
      <c r="A144" s="11"/>
      <c r="B144" s="131">
        <v>426</v>
      </c>
      <c r="C144" s="142" t="s">
        <v>219</v>
      </c>
      <c r="D144" s="150" t="s">
        <v>132</v>
      </c>
      <c r="E144" s="150"/>
      <c r="F144" s="20"/>
      <c r="G144" s="20"/>
      <c r="H144" s="20"/>
      <c r="I144" s="20"/>
      <c r="J144" s="20"/>
      <c r="K144" s="20"/>
      <c r="L144" s="20">
        <v>0</v>
      </c>
      <c r="M144" s="20">
        <v>0</v>
      </c>
      <c r="N144" s="20">
        <v>0</v>
      </c>
      <c r="O144" s="20">
        <v>0</v>
      </c>
      <c r="P144" s="20"/>
      <c r="Q144" s="268">
        <f>SUM(E144:P144)</f>
        <v>0</v>
      </c>
      <c r="R144" s="108">
        <f>E144/E$206</f>
        <v>0</v>
      </c>
      <c r="S144" s="108">
        <f>F144/F$206</f>
        <v>0</v>
      </c>
      <c r="T144" s="108">
        <f>G144/G$206</f>
        <v>0</v>
      </c>
      <c r="U144" s="108">
        <f>H144/H$206</f>
        <v>0</v>
      </c>
      <c r="V144" s="108">
        <f>I144/I$206</f>
        <v>0</v>
      </c>
      <c r="W144" s="108">
        <f>J144/J$206</f>
        <v>0</v>
      </c>
      <c r="X144" s="108">
        <f>K144/K$206</f>
        <v>0</v>
      </c>
      <c r="Y144" s="108">
        <f>L144/L$206</f>
        <v>0</v>
      </c>
      <c r="Z144" s="108">
        <f>M144/M$206</f>
        <v>0</v>
      </c>
      <c r="AA144" s="108">
        <f>N144/N$206</f>
        <v>0</v>
      </c>
      <c r="AB144" s="108">
        <f>O144/O$206</f>
        <v>0</v>
      </c>
      <c r="AC144" s="306">
        <f>P144/P$206</f>
        <v>0</v>
      </c>
      <c r="AD144" s="52">
        <f>Q144/Q$206</f>
        <v>0</v>
      </c>
      <c r="AE144" s="146"/>
      <c r="AF144" s="22"/>
      <c r="AG144" s="10"/>
      <c r="AH144" s="261">
        <f>AE144+AF144+AG144</f>
        <v>0</v>
      </c>
      <c r="AI144" s="146"/>
      <c r="AJ144" s="22"/>
      <c r="AK144" s="11"/>
      <c r="AL144" s="262">
        <f>AI144+AJ144+AK144</f>
        <v>0</v>
      </c>
      <c r="AM144" s="146"/>
      <c r="AN144" s="22"/>
      <c r="AO144" s="10"/>
      <c r="AP144" s="114">
        <f>AO144/11*12</f>
        <v>0</v>
      </c>
      <c r="AQ144" s="263">
        <f>AM144+AN144+AO144</f>
        <v>0</v>
      </c>
      <c r="AR144" s="263">
        <f>AM144+AN144+AP144</f>
        <v>0</v>
      </c>
      <c r="AS144" s="260">
        <f>AQ144/AQ$206</f>
        <v>0</v>
      </c>
      <c r="AT144" s="14">
        <f>SUM(L144:N144)</f>
        <v>0</v>
      </c>
      <c r="AU144" s="82">
        <f>AQ144</f>
        <v>0</v>
      </c>
      <c r="AV144" s="62"/>
      <c r="AW144" s="139"/>
      <c r="AX144" s="136">
        <f>P144-L144</f>
        <v>0</v>
      </c>
      <c r="AY144" s="136">
        <f>P144-M144</f>
        <v>0</v>
      </c>
      <c r="AZ144" s="136">
        <f>P144-N144</f>
        <v>0</v>
      </c>
      <c r="BA144" s="136">
        <f>P144-O144</f>
        <v>0</v>
      </c>
      <c r="BB144" s="136"/>
      <c r="BC144" s="221"/>
      <c r="BD144" s="11"/>
      <c r="BE144" s="10"/>
      <c r="BF144" s="10"/>
      <c r="BG144" s="11"/>
      <c r="BH144" s="10"/>
      <c r="BI144" s="145">
        <v>0</v>
      </c>
      <c r="BJ144" s="132">
        <v>0</v>
      </c>
      <c r="BK144" s="132">
        <v>0</v>
      </c>
      <c r="BL144" s="132">
        <v>0</v>
      </c>
      <c r="BM144" s="132">
        <v>1</v>
      </c>
      <c r="BN144" s="132">
        <v>0</v>
      </c>
      <c r="BO144" s="132">
        <v>0</v>
      </c>
      <c r="BP144" s="267">
        <v>0</v>
      </c>
      <c r="BQ144" s="132">
        <v>0</v>
      </c>
      <c r="BR144" s="136">
        <v>0</v>
      </c>
      <c r="BS144" s="143"/>
      <c r="BT144" s="143"/>
      <c r="BU144" s="143"/>
      <c r="BV144" s="143"/>
      <c r="BW144" s="143">
        <f>I144/BM144</f>
        <v>0</v>
      </c>
      <c r="BX144" s="143"/>
      <c r="BY144" s="143"/>
      <c r="BZ144" s="143"/>
      <c r="CA144" s="143"/>
      <c r="CB144" s="151"/>
      <c r="CD144" s="10"/>
    </row>
    <row r="145" spans="1:82" ht="12" outlineLevel="1">
      <c r="A145" s="11"/>
      <c r="B145" s="131">
        <v>114</v>
      </c>
      <c r="C145" s="142" t="s">
        <v>221</v>
      </c>
      <c r="D145" s="58" t="s">
        <v>41</v>
      </c>
      <c r="E145" s="258">
        <v>0</v>
      </c>
      <c r="F145" s="132">
        <v>1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1</v>
      </c>
      <c r="P145" s="132">
        <v>0</v>
      </c>
      <c r="Q145" s="265">
        <f>SUM(E145:P145)</f>
        <v>2</v>
      </c>
      <c r="R145" s="59">
        <f>E145/E$206</f>
        <v>0</v>
      </c>
      <c r="S145" s="59">
        <f>F145/F$206</f>
        <v>4.073485681697829E-05</v>
      </c>
      <c r="T145" s="59">
        <f>G145/G$206</f>
        <v>0</v>
      </c>
      <c r="U145" s="59">
        <f>H145/H$206</f>
        <v>0</v>
      </c>
      <c r="V145" s="59">
        <f>I145/I$206</f>
        <v>0</v>
      </c>
      <c r="W145" s="59">
        <f>J145/J$206</f>
        <v>0</v>
      </c>
      <c r="X145" s="59">
        <f>K145/K$206</f>
        <v>0</v>
      </c>
      <c r="Y145" s="59">
        <f>L145/L$206</f>
        <v>0</v>
      </c>
      <c r="Z145" s="59">
        <f>M145/M$206</f>
        <v>0</v>
      </c>
      <c r="AA145" s="59">
        <f>N145/N$206</f>
        <v>0</v>
      </c>
      <c r="AB145" s="59">
        <f>O145/O$206</f>
        <v>5.014542172299669E-05</v>
      </c>
      <c r="AC145" s="18">
        <f>P145/P$206</f>
        <v>0</v>
      </c>
      <c r="AD145" s="301">
        <f>Q145/Q$206</f>
        <v>8.625039351742042E-06</v>
      </c>
      <c r="AE145" s="146"/>
      <c r="AF145" s="22"/>
      <c r="AG145" s="10"/>
      <c r="AH145" s="261">
        <f>AE145+AF145+AG145</f>
        <v>0</v>
      </c>
      <c r="AI145" s="146"/>
      <c r="AJ145" s="22"/>
      <c r="AK145" s="11"/>
      <c r="AL145" s="262">
        <f>AI145+AJ145+AK145</f>
        <v>0</v>
      </c>
      <c r="AM145" s="146"/>
      <c r="AN145" s="22"/>
      <c r="AO145" s="10"/>
      <c r="AP145" s="114">
        <f>AO145/11*12</f>
        <v>0</v>
      </c>
      <c r="AQ145" s="263">
        <f>AM145+AN145+AO145</f>
        <v>0</v>
      </c>
      <c r="AR145" s="263">
        <f>AM145+AN145+AP145</f>
        <v>0</v>
      </c>
      <c r="AS145" s="260">
        <f>AQ145/AQ$206</f>
        <v>0</v>
      </c>
      <c r="AT145" s="14">
        <f>SUM(L145:N145)</f>
        <v>0</v>
      </c>
      <c r="AU145" s="82">
        <f>AQ145</f>
        <v>0</v>
      </c>
      <c r="AV145" s="62"/>
      <c r="AW145" s="139"/>
      <c r="AX145" s="136">
        <f>P145-L145</f>
        <v>0</v>
      </c>
      <c r="AY145" s="136">
        <f>P145-M145</f>
        <v>0</v>
      </c>
      <c r="AZ145" s="136">
        <f>P145-N145</f>
        <v>0</v>
      </c>
      <c r="BA145" s="136">
        <f>P145-O145</f>
        <v>-1</v>
      </c>
      <c r="BB145" s="136"/>
      <c r="BC145" s="151"/>
      <c r="BD145" s="151"/>
      <c r="BE145" s="46"/>
      <c r="BF145" s="46">
        <f>BA145/O145</f>
        <v>-1</v>
      </c>
      <c r="BG145" s="151"/>
      <c r="BH145" s="46"/>
      <c r="BI145" s="14">
        <v>-113</v>
      </c>
      <c r="BJ145" s="48">
        <v>-59</v>
      </c>
      <c r="BK145" s="48">
        <v>-6</v>
      </c>
      <c r="BL145" s="48">
        <v>87</v>
      </c>
      <c r="BM145" s="48">
        <v>-243</v>
      </c>
      <c r="BN145" s="48">
        <v>-37</v>
      </c>
      <c r="BO145" s="48">
        <v>-273</v>
      </c>
      <c r="BP145" s="264">
        <v>-126</v>
      </c>
      <c r="BQ145" s="48">
        <v>16</v>
      </c>
      <c r="BR145" s="82">
        <v>16</v>
      </c>
      <c r="BS145" s="143">
        <f>E145/BI145</f>
        <v>0</v>
      </c>
      <c r="BT145" s="143">
        <f>F145/BJ145</f>
        <v>-0.01694915254237288</v>
      </c>
      <c r="BU145" s="143">
        <f>G145/BK145</f>
        <v>0</v>
      </c>
      <c r="BV145" s="143">
        <f>H145/BL145</f>
        <v>0</v>
      </c>
      <c r="BW145" s="143">
        <f>I145/BM145</f>
        <v>0</v>
      </c>
      <c r="BX145" s="143">
        <f>J145/BN145</f>
        <v>0</v>
      </c>
      <c r="BY145" s="143">
        <f>K145/BO145</f>
        <v>0</v>
      </c>
      <c r="BZ145" s="143">
        <f>L145/BP145</f>
        <v>0</v>
      </c>
      <c r="CA145" s="143">
        <f>M145/BQ145</f>
        <v>0</v>
      </c>
      <c r="CB145" s="151">
        <f>N145/BR145</f>
        <v>0</v>
      </c>
      <c r="CD145" s="10"/>
    </row>
    <row r="146" spans="1:82" ht="12" outlineLevel="1">
      <c r="A146" s="11"/>
      <c r="B146" s="131">
        <v>414</v>
      </c>
      <c r="C146" s="142" t="s">
        <v>219</v>
      </c>
      <c r="D146" s="150" t="s">
        <v>124</v>
      </c>
      <c r="E146" s="266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132">
        <v>0</v>
      </c>
      <c r="Q146" s="268">
        <f>SUM(E146:P146)</f>
        <v>0</v>
      </c>
      <c r="R146" s="108">
        <f>E146/E$206</f>
        <v>0</v>
      </c>
      <c r="S146" s="108">
        <f>F146/F$206</f>
        <v>0</v>
      </c>
      <c r="T146" s="108">
        <f>G146/G$206</f>
        <v>0</v>
      </c>
      <c r="U146" s="108">
        <f>H146/H$206</f>
        <v>0</v>
      </c>
      <c r="V146" s="108">
        <f>I146/I$206</f>
        <v>0</v>
      </c>
      <c r="W146" s="108">
        <f>J146/J$206</f>
        <v>0</v>
      </c>
      <c r="X146" s="108">
        <f>K146/K$206</f>
        <v>0</v>
      </c>
      <c r="Y146" s="108">
        <f>L146/L$206</f>
        <v>0</v>
      </c>
      <c r="Z146" s="108">
        <f>M146/M$206</f>
        <v>0</v>
      </c>
      <c r="AA146" s="108">
        <f>N146/N$206</f>
        <v>0</v>
      </c>
      <c r="AB146" s="108">
        <f>O146/O$206</f>
        <v>0</v>
      </c>
      <c r="AC146" s="306">
        <f>P146/P$206</f>
        <v>0</v>
      </c>
      <c r="AD146" s="52">
        <f>Q146/Q$206</f>
        <v>0</v>
      </c>
      <c r="AE146" s="146"/>
      <c r="AF146" s="22"/>
      <c r="AG146" s="10"/>
      <c r="AH146" s="261">
        <f>AE146+AF146+AG146</f>
        <v>0</v>
      </c>
      <c r="AI146" s="146"/>
      <c r="AJ146" s="22"/>
      <c r="AK146" s="11"/>
      <c r="AL146" s="262">
        <f>AI146+AJ146+AK146</f>
        <v>0</v>
      </c>
      <c r="AM146" s="146"/>
      <c r="AN146" s="22"/>
      <c r="AO146" s="10"/>
      <c r="AP146" s="114">
        <f>AO146/11*12</f>
        <v>0</v>
      </c>
      <c r="AQ146" s="263">
        <f>AM146+AN146+AO146</f>
        <v>0</v>
      </c>
      <c r="AR146" s="263">
        <f>AM146+AN146+AP146</f>
        <v>0</v>
      </c>
      <c r="AS146" s="260">
        <f>AQ146/AQ$206</f>
        <v>0</v>
      </c>
      <c r="AT146" s="14">
        <f>SUM(L146:N146)</f>
        <v>0</v>
      </c>
      <c r="AU146" s="82">
        <f>AQ146</f>
        <v>0</v>
      </c>
      <c r="AV146" s="62"/>
      <c r="AW146" s="139"/>
      <c r="AX146" s="136">
        <f>P146-L146</f>
        <v>0</v>
      </c>
      <c r="AY146" s="136">
        <f>P146-M146</f>
        <v>0</v>
      </c>
      <c r="AZ146" s="136">
        <f>P146-N146</f>
        <v>0</v>
      </c>
      <c r="BA146" s="136">
        <f>P146-O146</f>
        <v>0</v>
      </c>
      <c r="BB146" s="136"/>
      <c r="BC146" s="221"/>
      <c r="BD146" s="11"/>
      <c r="BE146" s="10"/>
      <c r="BF146" s="10"/>
      <c r="BG146" s="11"/>
      <c r="BH146" s="10"/>
      <c r="BI146" s="14">
        <v>6</v>
      </c>
      <c r="BJ146" s="48">
        <v>10</v>
      </c>
      <c r="BK146" s="48">
        <v>11</v>
      </c>
      <c r="BL146" s="48">
        <v>1</v>
      </c>
      <c r="BM146" s="48">
        <v>12</v>
      </c>
      <c r="BN146" s="48">
        <v>4</v>
      </c>
      <c r="BO146" s="48">
        <v>7</v>
      </c>
      <c r="BP146" s="264">
        <v>8</v>
      </c>
      <c r="BQ146" s="48">
        <v>9.5</v>
      </c>
      <c r="BR146" s="82">
        <v>9.5</v>
      </c>
      <c r="BS146" s="143">
        <f>E146/BI146</f>
        <v>0</v>
      </c>
      <c r="BT146" s="143">
        <f>F146/BJ146</f>
        <v>0</v>
      </c>
      <c r="BU146" s="143">
        <f>G146/BK146</f>
        <v>0</v>
      </c>
      <c r="BV146" s="143">
        <f>H146/BL146</f>
        <v>0</v>
      </c>
      <c r="BW146" s="143">
        <f>I146/BM146</f>
        <v>0</v>
      </c>
      <c r="BX146" s="143">
        <f>J146/BN146</f>
        <v>0</v>
      </c>
      <c r="BY146" s="143">
        <f>K146/BO146</f>
        <v>0</v>
      </c>
      <c r="BZ146" s="143">
        <f>L146/BP146</f>
        <v>0</v>
      </c>
      <c r="CA146" s="143">
        <f>M146/BQ146</f>
        <v>0</v>
      </c>
      <c r="CB146" s="151">
        <f>N146/BR146</f>
        <v>0</v>
      </c>
      <c r="CD146" s="10"/>
    </row>
    <row r="147" spans="1:82" ht="12" outlineLevel="1">
      <c r="A147" s="11"/>
      <c r="B147" s="141" t="s">
        <v>5</v>
      </c>
      <c r="C147" s="138" t="s">
        <v>27</v>
      </c>
      <c r="D147" s="150" t="s">
        <v>71</v>
      </c>
      <c r="E147" s="150"/>
      <c r="F147" s="20"/>
      <c r="G147" s="20"/>
      <c r="H147" s="20"/>
      <c r="I147" s="20"/>
      <c r="J147" s="20"/>
      <c r="K147" s="20"/>
      <c r="L147" s="20">
        <v>0</v>
      </c>
      <c r="M147" s="20">
        <v>0</v>
      </c>
      <c r="N147" s="20">
        <v>0</v>
      </c>
      <c r="O147" s="20">
        <v>0</v>
      </c>
      <c r="P147" s="20"/>
      <c r="Q147" s="268">
        <f>SUM(E147:P147)</f>
        <v>0</v>
      </c>
      <c r="R147" s="108">
        <f>E147/E$206</f>
        <v>0</v>
      </c>
      <c r="S147" s="108">
        <f>F147/F$206</f>
        <v>0</v>
      </c>
      <c r="T147" s="108">
        <f>G147/G$206</f>
        <v>0</v>
      </c>
      <c r="U147" s="108">
        <f>H147/H$206</f>
        <v>0</v>
      </c>
      <c r="V147" s="108">
        <f>I147/I$206</f>
        <v>0</v>
      </c>
      <c r="W147" s="108">
        <f>J147/J$206</f>
        <v>0</v>
      </c>
      <c r="X147" s="108">
        <f>K147/K$206</f>
        <v>0</v>
      </c>
      <c r="Y147" s="108">
        <f>L147/L$206</f>
        <v>0</v>
      </c>
      <c r="Z147" s="108">
        <f>M147/M$206</f>
        <v>0</v>
      </c>
      <c r="AA147" s="108">
        <f>N147/N$206</f>
        <v>0</v>
      </c>
      <c r="AB147" s="108">
        <f>O147/O$206</f>
        <v>0</v>
      </c>
      <c r="AC147" s="306">
        <f>P147/P$206</f>
        <v>0</v>
      </c>
      <c r="AD147" s="52">
        <f>Q147/Q$206</f>
        <v>0</v>
      </c>
      <c r="AE147" s="146"/>
      <c r="AF147" s="22"/>
      <c r="AG147" s="10"/>
      <c r="AH147" s="261">
        <f>AE147+AF147+AG147</f>
        <v>0</v>
      </c>
      <c r="AI147" s="146"/>
      <c r="AJ147" s="22"/>
      <c r="AK147" s="11"/>
      <c r="AL147" s="262">
        <f>AI147+AJ147+AK147</f>
        <v>0</v>
      </c>
      <c r="AM147" s="146"/>
      <c r="AN147" s="22"/>
      <c r="AO147" s="10"/>
      <c r="AP147" s="114">
        <f>AO147/11*12</f>
        <v>0</v>
      </c>
      <c r="AQ147" s="263">
        <f>AM147+AN147+AO147</f>
        <v>0</v>
      </c>
      <c r="AR147" s="263">
        <f>AM147+AN147+AP147</f>
        <v>0</v>
      </c>
      <c r="AS147" s="260">
        <f>AQ147/AQ$206</f>
        <v>0</v>
      </c>
      <c r="AT147" s="14">
        <f>SUM(L147:N147)</f>
        <v>0</v>
      </c>
      <c r="AU147" s="82">
        <f>AQ147</f>
        <v>0</v>
      </c>
      <c r="AV147" s="62"/>
      <c r="AW147" s="139"/>
      <c r="AX147" s="136">
        <f>P147-L147</f>
        <v>0</v>
      </c>
      <c r="AY147" s="136">
        <f>P147-M147</f>
        <v>0</v>
      </c>
      <c r="AZ147" s="136">
        <f>P147-N147</f>
        <v>0</v>
      </c>
      <c r="BA147" s="136">
        <f>P147-O147</f>
        <v>0</v>
      </c>
      <c r="BB147" s="136"/>
      <c r="BC147" s="221"/>
      <c r="BD147" s="11"/>
      <c r="BE147" s="10"/>
      <c r="BF147" s="10"/>
      <c r="BG147" s="11"/>
      <c r="BH147" s="10"/>
      <c r="BI147" s="14">
        <v>1</v>
      </c>
      <c r="BJ147" s="48">
        <v>8</v>
      </c>
      <c r="BK147" s="48">
        <v>-3</v>
      </c>
      <c r="BL147" s="48">
        <v>-1</v>
      </c>
      <c r="BM147" s="48">
        <v>1</v>
      </c>
      <c r="BN147" s="48">
        <v>1</v>
      </c>
      <c r="BO147" s="48">
        <v>-3</v>
      </c>
      <c r="BP147" s="264">
        <v>-33</v>
      </c>
      <c r="BQ147" s="48">
        <v>12.5</v>
      </c>
      <c r="BR147" s="82">
        <v>12.5</v>
      </c>
      <c r="BS147" s="143">
        <f>E147/BI147</f>
        <v>0</v>
      </c>
      <c r="BT147" s="143">
        <f>F147/BJ147</f>
        <v>0</v>
      </c>
      <c r="BU147" s="143">
        <f>G147/BK147</f>
        <v>0</v>
      </c>
      <c r="BV147" s="143">
        <f>H147/BL147</f>
        <v>0</v>
      </c>
      <c r="BW147" s="143">
        <f>I147/BM147</f>
        <v>0</v>
      </c>
      <c r="BX147" s="143">
        <f>J147/BN147</f>
        <v>0</v>
      </c>
      <c r="BY147" s="143">
        <f>K147/BO147</f>
        <v>0</v>
      </c>
      <c r="BZ147" s="143">
        <f>L147/BP147</f>
        <v>0</v>
      </c>
      <c r="CA147" s="143">
        <f>M147/BQ147</f>
        <v>0</v>
      </c>
      <c r="CB147" s="151">
        <f>N147/BR147</f>
        <v>0</v>
      </c>
      <c r="CD147" s="10"/>
    </row>
    <row r="148" spans="1:82" ht="12" outlineLevel="1">
      <c r="A148" s="11"/>
      <c r="B148" s="131">
        <v>116</v>
      </c>
      <c r="C148" s="142" t="s">
        <v>221</v>
      </c>
      <c r="D148" s="150" t="s">
        <v>42</v>
      </c>
      <c r="E148" s="258">
        <v>0</v>
      </c>
      <c r="F148" s="20">
        <v>0</v>
      </c>
      <c r="G148" s="20">
        <v>0</v>
      </c>
      <c r="H148" s="20">
        <v>1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/>
      <c r="Q148" s="268">
        <f>SUM(E148:P148)</f>
        <v>1</v>
      </c>
      <c r="R148" s="108">
        <f>E148/E$206</f>
        <v>0</v>
      </c>
      <c r="S148" s="108">
        <f>F148/F$206</f>
        <v>0</v>
      </c>
      <c r="T148" s="108">
        <f>G148/G$206</f>
        <v>0</v>
      </c>
      <c r="U148" s="108">
        <f>H148/H$206</f>
        <v>5.903536218194698E-05</v>
      </c>
      <c r="V148" s="108">
        <f>I148/I$206</f>
        <v>0</v>
      </c>
      <c r="W148" s="108">
        <f>J148/J$206</f>
        <v>0</v>
      </c>
      <c r="X148" s="108">
        <f>K148/K$206</f>
        <v>0</v>
      </c>
      <c r="Y148" s="108">
        <f>L148/L$206</f>
        <v>0</v>
      </c>
      <c r="Z148" s="108">
        <f>M148/M$206</f>
        <v>0</v>
      </c>
      <c r="AA148" s="108">
        <f>N148/N$206</f>
        <v>0</v>
      </c>
      <c r="AB148" s="108">
        <f>O148/O$206</f>
        <v>0</v>
      </c>
      <c r="AC148" s="306">
        <f>P148/P$206</f>
        <v>0</v>
      </c>
      <c r="AD148" s="52">
        <f>Q148/Q$206</f>
        <v>4.312519675871021E-06</v>
      </c>
      <c r="AE148" s="146"/>
      <c r="AF148" s="22"/>
      <c r="AG148" s="10"/>
      <c r="AH148" s="261">
        <f>AE148+AF148+AG148</f>
        <v>0</v>
      </c>
      <c r="AI148" s="146"/>
      <c r="AJ148" s="22"/>
      <c r="AK148" s="11"/>
      <c r="AL148" s="262">
        <f>AI148+AJ148+AK148</f>
        <v>0</v>
      </c>
      <c r="AM148" s="146"/>
      <c r="AN148" s="22"/>
      <c r="AO148" s="10"/>
      <c r="AP148" s="114">
        <f>AO148/11*12</f>
        <v>0</v>
      </c>
      <c r="AQ148" s="263">
        <f>AM148+AN148+AO148</f>
        <v>0</v>
      </c>
      <c r="AR148" s="263">
        <f>AM148+AN148+AP148</f>
        <v>0</v>
      </c>
      <c r="AS148" s="260">
        <f>AQ148/AQ$206</f>
        <v>0</v>
      </c>
      <c r="AT148" s="14">
        <f>SUM(L148:N148)</f>
        <v>0</v>
      </c>
      <c r="AU148" s="82">
        <f>AQ148</f>
        <v>0</v>
      </c>
      <c r="AV148" s="62"/>
      <c r="AW148" s="139"/>
      <c r="AX148" s="136">
        <f>P148-L148</f>
        <v>0</v>
      </c>
      <c r="AY148" s="136">
        <f>P148-M148</f>
        <v>0</v>
      </c>
      <c r="AZ148" s="136">
        <f>P148-N148</f>
        <v>0</v>
      </c>
      <c r="BA148" s="136">
        <f>P148-O148</f>
        <v>0</v>
      </c>
      <c r="BB148" s="136"/>
      <c r="BC148" s="221"/>
      <c r="BD148" s="11"/>
      <c r="BE148" s="10"/>
      <c r="BF148" s="10"/>
      <c r="BG148" s="11"/>
      <c r="BH148" s="10"/>
      <c r="BI148" s="14">
        <v>66</v>
      </c>
      <c r="BJ148" s="48">
        <v>43</v>
      </c>
      <c r="BK148" s="48">
        <v>64</v>
      </c>
      <c r="BL148" s="48">
        <v>22</v>
      </c>
      <c r="BM148" s="48">
        <v>-32</v>
      </c>
      <c r="BN148" s="48">
        <v>14</v>
      </c>
      <c r="BO148" s="48">
        <v>-11</v>
      </c>
      <c r="BP148" s="264">
        <v>-2</v>
      </c>
      <c r="BQ148" s="48">
        <v>120.5</v>
      </c>
      <c r="BR148" s="82">
        <v>120.5</v>
      </c>
      <c r="BS148" s="143">
        <f>E148/BI148</f>
        <v>0</v>
      </c>
      <c r="BT148" s="143">
        <f>F148/BJ148</f>
        <v>0</v>
      </c>
      <c r="BU148" s="143">
        <f>G148/BK148</f>
        <v>0</v>
      </c>
      <c r="BV148" s="143">
        <f>H148/BL148</f>
        <v>0.045454545454545456</v>
      </c>
      <c r="BW148" s="143">
        <f>I148/BM148</f>
        <v>0</v>
      </c>
      <c r="BX148" s="143">
        <f>J148/BN148</f>
        <v>0</v>
      </c>
      <c r="BY148" s="143">
        <f>K148/BO148</f>
        <v>0</v>
      </c>
      <c r="BZ148" s="143">
        <f>L148/BP148</f>
        <v>0</v>
      </c>
      <c r="CA148" s="143">
        <f>M148/BQ148</f>
        <v>0</v>
      </c>
      <c r="CB148" s="151">
        <f>N148/BR148</f>
        <v>0</v>
      </c>
      <c r="CD148" s="10"/>
    </row>
    <row r="149" spans="1:82" ht="12" outlineLevel="1">
      <c r="A149" s="11"/>
      <c r="B149" s="131">
        <v>117</v>
      </c>
      <c r="C149" s="142" t="s">
        <v>221</v>
      </c>
      <c r="D149" s="150" t="s">
        <v>43</v>
      </c>
      <c r="E149" s="150"/>
      <c r="F149" s="20"/>
      <c r="G149" s="20"/>
      <c r="H149" s="20"/>
      <c r="I149" s="20"/>
      <c r="J149" s="20"/>
      <c r="K149" s="20"/>
      <c r="L149" s="20">
        <v>0</v>
      </c>
      <c r="M149" s="20">
        <v>0</v>
      </c>
      <c r="N149" s="20">
        <v>0</v>
      </c>
      <c r="O149" s="20">
        <v>0</v>
      </c>
      <c r="P149" s="20"/>
      <c r="Q149" s="268">
        <f>SUM(E149:P149)</f>
        <v>0</v>
      </c>
      <c r="R149" s="108">
        <f>E149/E$206</f>
        <v>0</v>
      </c>
      <c r="S149" s="108">
        <f>F149/F$206</f>
        <v>0</v>
      </c>
      <c r="T149" s="108">
        <f>G149/G$206</f>
        <v>0</v>
      </c>
      <c r="U149" s="108">
        <f>H149/H$206</f>
        <v>0</v>
      </c>
      <c r="V149" s="108">
        <f>I149/I$206</f>
        <v>0</v>
      </c>
      <c r="W149" s="108">
        <f>J149/J$206</f>
        <v>0</v>
      </c>
      <c r="X149" s="108">
        <f>K149/K$206</f>
        <v>0</v>
      </c>
      <c r="Y149" s="108">
        <f>L149/L$206</f>
        <v>0</v>
      </c>
      <c r="Z149" s="108">
        <f>M149/M$206</f>
        <v>0</v>
      </c>
      <c r="AA149" s="108">
        <f>N149/N$206</f>
        <v>0</v>
      </c>
      <c r="AB149" s="108">
        <f>O149/O$206</f>
        <v>0</v>
      </c>
      <c r="AC149" s="306">
        <f>P149/P$206</f>
        <v>0</v>
      </c>
      <c r="AD149" s="52">
        <f>Q149/Q$206</f>
        <v>0</v>
      </c>
      <c r="AE149" s="146"/>
      <c r="AF149" s="22"/>
      <c r="AG149" s="10"/>
      <c r="AH149" s="261">
        <f>AE149+AF149+AG149</f>
        <v>0</v>
      </c>
      <c r="AI149" s="146"/>
      <c r="AJ149" s="22"/>
      <c r="AK149" s="11"/>
      <c r="AL149" s="262">
        <f>AI149+AJ149+AK149</f>
        <v>0</v>
      </c>
      <c r="AM149" s="146"/>
      <c r="AN149" s="22"/>
      <c r="AO149" s="10"/>
      <c r="AP149" s="114">
        <f>AO149/11*12</f>
        <v>0</v>
      </c>
      <c r="AQ149" s="263">
        <f>AM149+AN149+AO149</f>
        <v>0</v>
      </c>
      <c r="AR149" s="263">
        <f>AM149+AN149+AP149</f>
        <v>0</v>
      </c>
      <c r="AS149" s="260">
        <f>AQ149/AQ$206</f>
        <v>0</v>
      </c>
      <c r="AT149" s="14">
        <f>SUM(L149:N149)</f>
        <v>0</v>
      </c>
      <c r="AU149" s="82">
        <f>AQ149</f>
        <v>0</v>
      </c>
      <c r="AV149" s="62"/>
      <c r="AW149" s="139"/>
      <c r="AX149" s="136">
        <f>P149-L149</f>
        <v>0</v>
      </c>
      <c r="AY149" s="136">
        <f>P149-M149</f>
        <v>0</v>
      </c>
      <c r="AZ149" s="136">
        <f>P149-N149</f>
        <v>0</v>
      </c>
      <c r="BA149" s="136">
        <f>P149-O149</f>
        <v>0</v>
      </c>
      <c r="BB149" s="136"/>
      <c r="BC149" s="221"/>
      <c r="BD149" s="11"/>
      <c r="BE149" s="10"/>
      <c r="BF149" s="10"/>
      <c r="BG149" s="11"/>
      <c r="BH149" s="10"/>
      <c r="BI149" s="14">
        <v>15</v>
      </c>
      <c r="BJ149" s="48">
        <v>2</v>
      </c>
      <c r="BK149" s="48">
        <v>-11</v>
      </c>
      <c r="BL149" s="48">
        <v>0</v>
      </c>
      <c r="BM149" s="48">
        <v>8</v>
      </c>
      <c r="BN149" s="48">
        <v>2</v>
      </c>
      <c r="BO149" s="48">
        <v>-7</v>
      </c>
      <c r="BP149" s="264">
        <v>-5</v>
      </c>
      <c r="BQ149" s="48">
        <v>16</v>
      </c>
      <c r="BR149" s="82">
        <v>16</v>
      </c>
      <c r="BS149" s="143">
        <f>E149/BI149</f>
        <v>0</v>
      </c>
      <c r="BT149" s="143">
        <f>F149/BJ149</f>
        <v>0</v>
      </c>
      <c r="BU149" s="143">
        <f>G149/BK149</f>
        <v>0</v>
      </c>
      <c r="BV149" s="143"/>
      <c r="BW149" s="143">
        <f>I149/BM149</f>
        <v>0</v>
      </c>
      <c r="BX149" s="143">
        <f>J149/BN149</f>
        <v>0</v>
      </c>
      <c r="BY149" s="143">
        <f>K149/BO149</f>
        <v>0</v>
      </c>
      <c r="BZ149" s="143">
        <f>L149/BP149</f>
        <v>0</v>
      </c>
      <c r="CA149" s="143">
        <f>M149/BQ149</f>
        <v>0</v>
      </c>
      <c r="CB149" s="151">
        <f>N149/BR149</f>
        <v>0</v>
      </c>
      <c r="CD149" s="10"/>
    </row>
    <row r="150" spans="1:82" ht="12" outlineLevel="1">
      <c r="A150" s="11"/>
      <c r="B150" s="131">
        <v>128</v>
      </c>
      <c r="C150" s="142" t="s">
        <v>221</v>
      </c>
      <c r="D150" s="58" t="s">
        <v>175</v>
      </c>
      <c r="E150" s="258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1</v>
      </c>
      <c r="P150" s="132">
        <v>2</v>
      </c>
      <c r="Q150" s="265">
        <f>SUM(E150:P150)</f>
        <v>3</v>
      </c>
      <c r="R150" s="59">
        <f>E150/E$206</f>
        <v>0</v>
      </c>
      <c r="S150" s="59">
        <f>F150/F$206</f>
        <v>0</v>
      </c>
      <c r="T150" s="59">
        <f>G150/G$206</f>
        <v>0</v>
      </c>
      <c r="U150" s="59">
        <f>H150/H$206</f>
        <v>0</v>
      </c>
      <c r="V150" s="59">
        <f>I150/I$206</f>
        <v>0</v>
      </c>
      <c r="W150" s="59">
        <f>J150/J$206</f>
        <v>0</v>
      </c>
      <c r="X150" s="59">
        <f>K150/K$206</f>
        <v>0</v>
      </c>
      <c r="Y150" s="59">
        <f>L150/L$206</f>
        <v>0</v>
      </c>
      <c r="Z150" s="59">
        <f>M150/M$206</f>
        <v>0</v>
      </c>
      <c r="AA150" s="59">
        <f>N150/N$206</f>
        <v>0</v>
      </c>
      <c r="AB150" s="59">
        <f>O150/O$206</f>
        <v>5.014542172299669E-05</v>
      </c>
      <c r="AC150" s="18">
        <f>P150/P$206</f>
        <v>7.841599686336013E-05</v>
      </c>
      <c r="AD150" s="301">
        <f>Q150/Q$206</f>
        <v>1.2937559027613063E-05</v>
      </c>
      <c r="AE150" s="146"/>
      <c r="AF150" s="22"/>
      <c r="AG150" s="10"/>
      <c r="AH150" s="261">
        <f>AE150+AF150+AG150</f>
        <v>0</v>
      </c>
      <c r="AI150" s="146"/>
      <c r="AJ150" s="22"/>
      <c r="AK150" s="11"/>
      <c r="AL150" s="262">
        <f>AI150+AJ150+AK150</f>
        <v>0</v>
      </c>
      <c r="AM150" s="146"/>
      <c r="AN150" s="22"/>
      <c r="AO150" s="10"/>
      <c r="AP150" s="114">
        <f>AO150/11*12</f>
        <v>0</v>
      </c>
      <c r="AQ150" s="263">
        <f>AM150+AN150+AO150</f>
        <v>0</v>
      </c>
      <c r="AR150" s="263">
        <f>AM150+AN150+AP150</f>
        <v>0</v>
      </c>
      <c r="AS150" s="260">
        <f>AQ150/AQ$206</f>
        <v>0</v>
      </c>
      <c r="AT150" s="14">
        <f>SUM(L150:N150)</f>
        <v>0</v>
      </c>
      <c r="AU150" s="82">
        <f>AQ150</f>
        <v>0</v>
      </c>
      <c r="AV150" s="62"/>
      <c r="AW150" s="139"/>
      <c r="AX150" s="136">
        <f>P150-L150</f>
        <v>2</v>
      </c>
      <c r="AY150" s="136">
        <f>P150-M150</f>
        <v>2</v>
      </c>
      <c r="AZ150" s="136">
        <f>P150-N150</f>
        <v>2</v>
      </c>
      <c r="BA150" s="136">
        <f>P150-O150</f>
        <v>1</v>
      </c>
      <c r="BB150" s="136"/>
      <c r="BC150" s="151"/>
      <c r="BD150" s="151"/>
      <c r="BE150" s="46"/>
      <c r="BF150" s="46">
        <f>BA150/O150</f>
        <v>1</v>
      </c>
      <c r="BG150" s="151"/>
      <c r="BH150" s="46"/>
      <c r="BI150" s="14">
        <v>-1045</v>
      </c>
      <c r="BJ150" s="48">
        <v>-1343</v>
      </c>
      <c r="BK150" s="48">
        <v>-1430</v>
      </c>
      <c r="BL150" s="48">
        <v>-1354</v>
      </c>
      <c r="BM150" s="48">
        <v>-1735</v>
      </c>
      <c r="BN150" s="48">
        <v>-1431</v>
      </c>
      <c r="BO150" s="48">
        <v>-1220</v>
      </c>
      <c r="BP150" s="264">
        <v>-874</v>
      </c>
      <c r="BQ150" s="48">
        <v>-156</v>
      </c>
      <c r="BR150" s="82">
        <v>-156</v>
      </c>
      <c r="BS150" s="143">
        <f>E150/BI150</f>
        <v>0</v>
      </c>
      <c r="BT150" s="143">
        <f>F150/BJ150</f>
        <v>0</v>
      </c>
      <c r="BU150" s="143">
        <f>G150/BK150</f>
        <v>0</v>
      </c>
      <c r="BV150" s="143">
        <f>H150/BL150</f>
        <v>0</v>
      </c>
      <c r="BW150" s="143">
        <f>I150/BM150</f>
        <v>0</v>
      </c>
      <c r="BX150" s="143">
        <f>J150/BN150</f>
        <v>0</v>
      </c>
      <c r="BY150" s="143">
        <f>K150/BO150</f>
        <v>0</v>
      </c>
      <c r="BZ150" s="143">
        <f>L150/BP150</f>
        <v>0</v>
      </c>
      <c r="CA150" s="143">
        <f>M150/BQ150</f>
        <v>0</v>
      </c>
      <c r="CB150" s="151">
        <f>N150/BR150</f>
        <v>0</v>
      </c>
      <c r="CD150" s="10"/>
    </row>
    <row r="151" spans="1:82" ht="12" outlineLevel="1">
      <c r="A151" s="11"/>
      <c r="B151" s="131">
        <v>209</v>
      </c>
      <c r="C151" s="138" t="s">
        <v>27</v>
      </c>
      <c r="D151" s="150" t="s">
        <v>66</v>
      </c>
      <c r="E151" s="258">
        <v>0</v>
      </c>
      <c r="F151" s="20">
        <v>0</v>
      </c>
      <c r="G151" s="20">
        <v>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132">
        <v>0</v>
      </c>
      <c r="Q151" s="268">
        <f>SUM(E151:P151)</f>
        <v>2</v>
      </c>
      <c r="R151" s="108">
        <f>E151/E$206</f>
        <v>0</v>
      </c>
      <c r="S151" s="108">
        <f>F151/F$206</f>
        <v>0</v>
      </c>
      <c r="T151" s="108">
        <f>G151/G$206</f>
        <v>0.00010636600542466628</v>
      </c>
      <c r="U151" s="108">
        <f>H151/H$206</f>
        <v>0</v>
      </c>
      <c r="V151" s="108">
        <f>I151/I$206</f>
        <v>0</v>
      </c>
      <c r="W151" s="108">
        <f>J151/J$206</f>
        <v>0</v>
      </c>
      <c r="X151" s="108">
        <f>K151/K$206</f>
        <v>0</v>
      </c>
      <c r="Y151" s="108">
        <f>L151/L$206</f>
        <v>0</v>
      </c>
      <c r="Z151" s="108">
        <f>M151/M$206</f>
        <v>0</v>
      </c>
      <c r="AA151" s="108">
        <f>N151/N$206</f>
        <v>0</v>
      </c>
      <c r="AB151" s="108">
        <f>O151/O$206</f>
        <v>0</v>
      </c>
      <c r="AC151" s="306">
        <f>P151/P$206</f>
        <v>0</v>
      </c>
      <c r="AD151" s="52">
        <f>Q151/Q$206</f>
        <v>8.625039351742042E-06</v>
      </c>
      <c r="AE151" s="146"/>
      <c r="AF151" s="22"/>
      <c r="AG151" s="10"/>
      <c r="AH151" s="261">
        <f>AE151+AF151+AG151</f>
        <v>0</v>
      </c>
      <c r="AI151" s="146"/>
      <c r="AJ151" s="22"/>
      <c r="AK151" s="11"/>
      <c r="AL151" s="262">
        <f>AI151+AJ151+AK151</f>
        <v>0</v>
      </c>
      <c r="AM151" s="146"/>
      <c r="AN151" s="22"/>
      <c r="AO151" s="10"/>
      <c r="AP151" s="114">
        <f>AO151/11*12</f>
        <v>0</v>
      </c>
      <c r="AQ151" s="263">
        <f>AM151+AN151+AO151</f>
        <v>0</v>
      </c>
      <c r="AR151" s="263">
        <f>AM151+AN151+AP151</f>
        <v>0</v>
      </c>
      <c r="AS151" s="260">
        <f>AQ151/AQ$206</f>
        <v>0</v>
      </c>
      <c r="AT151" s="14">
        <f>SUM(L151:N151)</f>
        <v>0</v>
      </c>
      <c r="AU151" s="82">
        <f>AQ151</f>
        <v>0</v>
      </c>
      <c r="AV151" s="62"/>
      <c r="AW151" s="139"/>
      <c r="AX151" s="136">
        <f>P151-L151</f>
        <v>0</v>
      </c>
      <c r="AY151" s="136">
        <f>P151-M151</f>
        <v>0</v>
      </c>
      <c r="AZ151" s="136">
        <f>P151-N151</f>
        <v>0</v>
      </c>
      <c r="BA151" s="136">
        <f>P151-O151</f>
        <v>0</v>
      </c>
      <c r="BB151" s="136"/>
      <c r="BC151" s="221"/>
      <c r="BD151" s="11"/>
      <c r="BE151" s="10"/>
      <c r="BF151" s="10"/>
      <c r="BG151" s="11"/>
      <c r="BH151" s="10"/>
      <c r="BI151" s="14">
        <v>39</v>
      </c>
      <c r="BJ151" s="48">
        <v>-30</v>
      </c>
      <c r="BK151" s="48">
        <v>107</v>
      </c>
      <c r="BL151" s="48">
        <v>185</v>
      </c>
      <c r="BM151" s="48">
        <v>240</v>
      </c>
      <c r="BN151" s="48">
        <v>92</v>
      </c>
      <c r="BO151" s="48">
        <v>198</v>
      </c>
      <c r="BP151" s="264">
        <v>123</v>
      </c>
      <c r="BQ151" s="48">
        <v>-7.5</v>
      </c>
      <c r="BR151" s="82">
        <v>-7.5</v>
      </c>
      <c r="BS151" s="143">
        <f>E151/BI151</f>
        <v>0</v>
      </c>
      <c r="BT151" s="143">
        <f>F151/BJ151</f>
        <v>0</v>
      </c>
      <c r="BU151" s="143">
        <f>G151/BK151</f>
        <v>0.018691588785046728</v>
      </c>
      <c r="BV151" s="143">
        <f>H151/BL151</f>
        <v>0</v>
      </c>
      <c r="BW151" s="143">
        <f>I151/BM151</f>
        <v>0</v>
      </c>
      <c r="BX151" s="143">
        <f>J151/BN151</f>
        <v>0</v>
      </c>
      <c r="BY151" s="143">
        <f>K151/BO151</f>
        <v>0</v>
      </c>
      <c r="BZ151" s="143">
        <f>L151/BP151</f>
        <v>0</v>
      </c>
      <c r="CA151" s="143">
        <f>M151/BQ151</f>
        <v>0</v>
      </c>
      <c r="CB151" s="151">
        <f>N151/BR151</f>
        <v>0</v>
      </c>
      <c r="CD151" s="10"/>
    </row>
    <row r="152" spans="1:82" ht="12" outlineLevel="1">
      <c r="A152" s="11"/>
      <c r="B152" s="131">
        <v>264</v>
      </c>
      <c r="C152" s="138" t="s">
        <v>27</v>
      </c>
      <c r="D152" s="58" t="s">
        <v>80</v>
      </c>
      <c r="E152" s="258">
        <v>3</v>
      </c>
      <c r="F152" s="132">
        <v>2</v>
      </c>
      <c r="G152" s="132">
        <v>0</v>
      </c>
      <c r="H152" s="132">
        <v>3</v>
      </c>
      <c r="I152" s="132">
        <v>0</v>
      </c>
      <c r="J152" s="132">
        <v>0</v>
      </c>
      <c r="K152" s="132">
        <v>0</v>
      </c>
      <c r="L152" s="132">
        <v>0</v>
      </c>
      <c r="M152" s="132">
        <v>1</v>
      </c>
      <c r="N152" s="132">
        <v>0</v>
      </c>
      <c r="O152" s="132">
        <v>1</v>
      </c>
      <c r="P152" s="132">
        <v>0</v>
      </c>
      <c r="Q152" s="265">
        <f>SUM(E152:P152)</f>
        <v>10</v>
      </c>
      <c r="R152" s="59">
        <f>E152/E$206</f>
        <v>7.027242275889532E-05</v>
      </c>
      <c r="S152" s="59">
        <f>F152/F$206</f>
        <v>8.146971363395658E-05</v>
      </c>
      <c r="T152" s="59">
        <f>G152/G$206</f>
        <v>0</v>
      </c>
      <c r="U152" s="59">
        <f>H152/H$206</f>
        <v>0.00017710608654584095</v>
      </c>
      <c r="V152" s="59">
        <f>I152/I$206</f>
        <v>0</v>
      </c>
      <c r="W152" s="59">
        <f>J152/J$206</f>
        <v>0</v>
      </c>
      <c r="X152" s="59">
        <f>K152/K$206</f>
        <v>0</v>
      </c>
      <c r="Y152" s="59">
        <f>L152/L$206</f>
        <v>0</v>
      </c>
      <c r="Z152" s="59">
        <f>M152/M$206</f>
        <v>8.161932745674175E-05</v>
      </c>
      <c r="AA152" s="59">
        <f>N152/N$206</f>
        <v>0</v>
      </c>
      <c r="AB152" s="59">
        <f>O152/O$206</f>
        <v>5.014542172299669E-05</v>
      </c>
      <c r="AC152" s="18">
        <f>P152/P$206</f>
        <v>0</v>
      </c>
      <c r="AD152" s="301">
        <f>Q152/Q$206</f>
        <v>4.3125196758710214E-05</v>
      </c>
      <c r="AE152" s="13"/>
      <c r="AF152" s="12"/>
      <c r="AG152" s="140">
        <v>1</v>
      </c>
      <c r="AH152" s="261">
        <f>AE152+AF152+AG152</f>
        <v>1</v>
      </c>
      <c r="AI152" s="13"/>
      <c r="AJ152" s="12"/>
      <c r="AK152" s="113"/>
      <c r="AL152" s="262">
        <f>AI152+AJ152+AK152</f>
        <v>0</v>
      </c>
      <c r="AM152" s="13">
        <f>AE152+AI152</f>
        <v>0</v>
      </c>
      <c r="AN152" s="12">
        <f>AF152+AJ152</f>
        <v>0</v>
      </c>
      <c r="AO152" s="140">
        <f>AG152+AK152</f>
        <v>1</v>
      </c>
      <c r="AP152" s="114">
        <f>AO152/11*12</f>
        <v>1.0909090909090908</v>
      </c>
      <c r="AQ152" s="263">
        <f>AM152+AN152+AO152</f>
        <v>1</v>
      </c>
      <c r="AR152" s="263">
        <f>AM152+AN152+AP152</f>
        <v>1.0909090909090908</v>
      </c>
      <c r="AS152" s="260">
        <f>AQ152/AQ$206</f>
        <v>0.00011595547309833024</v>
      </c>
      <c r="AT152" s="14">
        <f>SUM(L152:N152)</f>
        <v>1</v>
      </c>
      <c r="AU152" s="82">
        <f>AQ152</f>
        <v>1</v>
      </c>
      <c r="AV152" s="62"/>
      <c r="AW152" s="139"/>
      <c r="AX152" s="136">
        <f>P152-L152</f>
        <v>0</v>
      </c>
      <c r="AY152" s="136">
        <f>P152-M152</f>
        <v>-1</v>
      </c>
      <c r="AZ152" s="136">
        <f>P152-N152</f>
        <v>0</v>
      </c>
      <c r="BA152" s="136">
        <f>P152-O152</f>
        <v>-1</v>
      </c>
      <c r="BB152" s="136"/>
      <c r="BC152" s="151"/>
      <c r="BD152" s="151">
        <f>AY152/M152</f>
        <v>-1</v>
      </c>
      <c r="BE152" s="46"/>
      <c r="BF152" s="46">
        <f>BA152/O152</f>
        <v>-1</v>
      </c>
      <c r="BG152" s="151"/>
      <c r="BH152" s="46"/>
      <c r="BI152" s="145">
        <v>2</v>
      </c>
      <c r="BJ152" s="132">
        <v>4</v>
      </c>
      <c r="BK152" s="132">
        <v>3</v>
      </c>
      <c r="BL152" s="132">
        <v>4</v>
      </c>
      <c r="BM152" s="132">
        <v>5</v>
      </c>
      <c r="BN152" s="132">
        <v>-2</v>
      </c>
      <c r="BO152" s="132">
        <v>-7</v>
      </c>
      <c r="BP152" s="267">
        <v>-4</v>
      </c>
      <c r="BQ152" s="132">
        <v>2.5</v>
      </c>
      <c r="BR152" s="136">
        <v>2.5</v>
      </c>
      <c r="BS152" s="143">
        <f>E152/BI152</f>
        <v>1.5</v>
      </c>
      <c r="BT152" s="143">
        <f>F152/BJ152</f>
        <v>0.5</v>
      </c>
      <c r="BU152" s="143">
        <f>G152/BK152</f>
        <v>0</v>
      </c>
      <c r="BV152" s="143">
        <f>H152/BL152</f>
        <v>0.75</v>
      </c>
      <c r="BW152" s="143">
        <f>I152/BM152</f>
        <v>0</v>
      </c>
      <c r="BX152" s="143">
        <f>J152/BN152</f>
        <v>0</v>
      </c>
      <c r="BY152" s="143">
        <f>K152/BO152</f>
        <v>0</v>
      </c>
      <c r="BZ152" s="143">
        <f>L152/BP152</f>
        <v>0</v>
      </c>
      <c r="CA152" s="143">
        <f>M152/BQ152</f>
        <v>0.4</v>
      </c>
      <c r="CB152" s="151">
        <f>N152/BR152</f>
        <v>0</v>
      </c>
      <c r="CD152" s="10"/>
    </row>
    <row r="153" spans="1:82" ht="12" outlineLevel="1">
      <c r="A153" s="11"/>
      <c r="B153" s="131">
        <v>210</v>
      </c>
      <c r="C153" s="138" t="s">
        <v>27</v>
      </c>
      <c r="D153" s="150" t="s">
        <v>67</v>
      </c>
      <c r="E153" s="258">
        <v>2</v>
      </c>
      <c r="F153" s="20">
        <v>1</v>
      </c>
      <c r="G153" s="20">
        <v>1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132">
        <v>0</v>
      </c>
      <c r="Q153" s="268">
        <f>SUM(E153:P153)</f>
        <v>4</v>
      </c>
      <c r="R153" s="108">
        <f>E153/E$206</f>
        <v>4.6848281839263546E-05</v>
      </c>
      <c r="S153" s="108">
        <f>F153/F$206</f>
        <v>4.073485681697829E-05</v>
      </c>
      <c r="T153" s="108">
        <f>G153/G$206</f>
        <v>5.318300271233314E-05</v>
      </c>
      <c r="U153" s="108">
        <f>H153/H$206</f>
        <v>0</v>
      </c>
      <c r="V153" s="108">
        <f>I153/I$206</f>
        <v>0</v>
      </c>
      <c r="W153" s="108">
        <f>J153/J$206</f>
        <v>0</v>
      </c>
      <c r="X153" s="108">
        <f>K153/K$206</f>
        <v>0</v>
      </c>
      <c r="Y153" s="108">
        <f>L153/L$206</f>
        <v>0</v>
      </c>
      <c r="Z153" s="108">
        <f>M153/M$206</f>
        <v>0</v>
      </c>
      <c r="AA153" s="108">
        <f>N153/N$206</f>
        <v>0</v>
      </c>
      <c r="AB153" s="108">
        <f>O153/O$206</f>
        <v>0</v>
      </c>
      <c r="AC153" s="306">
        <f>P153/P$206</f>
        <v>0</v>
      </c>
      <c r="AD153" s="52">
        <f>Q153/Q$206</f>
        <v>1.7250078703484084E-05</v>
      </c>
      <c r="AE153" s="135"/>
      <c r="AF153" s="108"/>
      <c r="AG153" s="148"/>
      <c r="AH153" s="193">
        <f>AE153+AF153+AG153</f>
        <v>0</v>
      </c>
      <c r="AI153" s="135"/>
      <c r="AJ153" s="108"/>
      <c r="AK153" s="147"/>
      <c r="AL153" s="194">
        <f>AI153+AJ153+AK153</f>
        <v>0</v>
      </c>
      <c r="AM153" s="135"/>
      <c r="AN153" s="108"/>
      <c r="AO153" s="148"/>
      <c r="AP153" s="134">
        <f>AO153/11*12</f>
        <v>0</v>
      </c>
      <c r="AQ153" s="263">
        <f>AM153+AN153+AO153</f>
        <v>0</v>
      </c>
      <c r="AR153" s="263">
        <f>AM153+AN153+AP153</f>
        <v>0</v>
      </c>
      <c r="AS153" s="260">
        <f>AQ153/AQ$206</f>
        <v>0</v>
      </c>
      <c r="AT153" s="145">
        <f>SUM(L153:N153)</f>
        <v>0</v>
      </c>
      <c r="AU153" s="136">
        <f>AQ153</f>
        <v>0</v>
      </c>
      <c r="AV153" s="147"/>
      <c r="AW153" s="148"/>
      <c r="AX153" s="136">
        <f>P153-L153</f>
        <v>0</v>
      </c>
      <c r="AY153" s="136">
        <f>P153-M153</f>
        <v>0</v>
      </c>
      <c r="AZ153" s="136">
        <f>P153-N153</f>
        <v>0</v>
      </c>
      <c r="BA153" s="136">
        <f>P153-O153</f>
        <v>0</v>
      </c>
      <c r="BB153" s="136"/>
      <c r="BC153" s="221"/>
      <c r="BD153" s="11"/>
      <c r="BE153" s="10"/>
      <c r="BF153" s="10"/>
      <c r="BG153" s="11"/>
      <c r="BH153" s="10"/>
      <c r="BI153" s="14">
        <v>63</v>
      </c>
      <c r="BJ153" s="48">
        <v>58</v>
      </c>
      <c r="BK153" s="48">
        <v>24</v>
      </c>
      <c r="BL153" s="48">
        <v>20</v>
      </c>
      <c r="BM153" s="48">
        <v>12</v>
      </c>
      <c r="BN153" s="48">
        <v>18</v>
      </c>
      <c r="BO153" s="48">
        <v>14</v>
      </c>
      <c r="BP153" s="264">
        <v>28</v>
      </c>
      <c r="BQ153" s="48">
        <v>9</v>
      </c>
      <c r="BR153" s="82">
        <v>9</v>
      </c>
      <c r="BS153" s="143">
        <f>E153/BI153</f>
        <v>0.031746031746031744</v>
      </c>
      <c r="BT153" s="143">
        <f>F153/BJ153</f>
        <v>0.017241379310344827</v>
      </c>
      <c r="BU153" s="143">
        <f>G153/BK153</f>
        <v>0.041666666666666664</v>
      </c>
      <c r="BV153" s="143">
        <f>H153/BL153</f>
        <v>0</v>
      </c>
      <c r="BW153" s="143">
        <f>I153/BM153</f>
        <v>0</v>
      </c>
      <c r="BX153" s="143">
        <f>J153/BN153</f>
        <v>0</v>
      </c>
      <c r="BY153" s="143">
        <f>K153/BO153</f>
        <v>0</v>
      </c>
      <c r="BZ153" s="143">
        <f>L153/BP153</f>
        <v>0</v>
      </c>
      <c r="CA153" s="143">
        <f>M153/BQ153</f>
        <v>0</v>
      </c>
      <c r="CB153" s="151">
        <f>N153/BR153</f>
        <v>0</v>
      </c>
      <c r="CD153" s="10"/>
    </row>
    <row r="154" spans="1:82" ht="12" outlineLevel="1">
      <c r="A154" s="11"/>
      <c r="B154" s="141" t="s">
        <v>8</v>
      </c>
      <c r="C154" s="138" t="s">
        <v>217</v>
      </c>
      <c r="D154" s="150" t="s">
        <v>84</v>
      </c>
      <c r="E154" s="258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/>
      <c r="Q154" s="268">
        <f>SUM(E154:P154)</f>
        <v>0</v>
      </c>
      <c r="R154" s="108">
        <f>E154/E$206</f>
        <v>0</v>
      </c>
      <c r="S154" s="108">
        <f>F154/F$206</f>
        <v>0</v>
      </c>
      <c r="T154" s="108">
        <f>G154/G$206</f>
        <v>0</v>
      </c>
      <c r="U154" s="108">
        <f>H154/H$206</f>
        <v>0</v>
      </c>
      <c r="V154" s="108">
        <f>I154/I$206</f>
        <v>0</v>
      </c>
      <c r="W154" s="108">
        <f>J154/J$206</f>
        <v>0</v>
      </c>
      <c r="X154" s="108">
        <f>K154/K$206</f>
        <v>0</v>
      </c>
      <c r="Y154" s="108">
        <f>L154/L$206</f>
        <v>0</v>
      </c>
      <c r="Z154" s="108">
        <f>M154/M$206</f>
        <v>0</v>
      </c>
      <c r="AA154" s="108">
        <f>N154/N$206</f>
        <v>0</v>
      </c>
      <c r="AB154" s="108">
        <f>O154/O$206</f>
        <v>0</v>
      </c>
      <c r="AC154" s="306">
        <f>P154/P$206</f>
        <v>0</v>
      </c>
      <c r="AD154" s="52">
        <f>Q154/Q$206</f>
        <v>0</v>
      </c>
      <c r="AE154" s="135"/>
      <c r="AF154" s="108"/>
      <c r="AG154" s="148"/>
      <c r="AH154" s="193">
        <f>AE154+AF154+AG154</f>
        <v>0</v>
      </c>
      <c r="AI154" s="135"/>
      <c r="AJ154" s="108"/>
      <c r="AK154" s="147"/>
      <c r="AL154" s="194">
        <f>AI154+AJ154+AK154</f>
        <v>0</v>
      </c>
      <c r="AM154" s="135"/>
      <c r="AN154" s="108"/>
      <c r="AO154" s="148"/>
      <c r="AP154" s="134">
        <f>AO154/11*12</f>
        <v>0</v>
      </c>
      <c r="AQ154" s="263">
        <f>AM154+AN154+AO154</f>
        <v>0</v>
      </c>
      <c r="AR154" s="263">
        <f>AM154+AN154+AP154</f>
        <v>0</v>
      </c>
      <c r="AS154" s="260">
        <f>AQ154/AQ$206</f>
        <v>0</v>
      </c>
      <c r="AT154" s="145">
        <f>SUM(L154:N154)</f>
        <v>0</v>
      </c>
      <c r="AU154" s="136">
        <f>AQ154</f>
        <v>0</v>
      </c>
      <c r="AV154" s="147"/>
      <c r="AW154" s="148"/>
      <c r="AX154" s="136">
        <f>P154-L154</f>
        <v>0</v>
      </c>
      <c r="AY154" s="136">
        <f>P154-M154</f>
        <v>0</v>
      </c>
      <c r="AZ154" s="136">
        <f>P154-N154</f>
        <v>0</v>
      </c>
      <c r="BA154" s="136">
        <f>P154-O154</f>
        <v>0</v>
      </c>
      <c r="BB154" s="136"/>
      <c r="BC154" s="221"/>
      <c r="BD154" s="11"/>
      <c r="BE154" s="10"/>
      <c r="BF154" s="10"/>
      <c r="BG154" s="11"/>
      <c r="BH154" s="10"/>
      <c r="BI154" s="14">
        <v>0</v>
      </c>
      <c r="BJ154" s="48">
        <v>1</v>
      </c>
      <c r="BK154" s="48">
        <v>2</v>
      </c>
      <c r="BL154" s="48">
        <v>-1</v>
      </c>
      <c r="BM154" s="48">
        <v>-1</v>
      </c>
      <c r="BN154" s="48">
        <v>3</v>
      </c>
      <c r="BO154" s="48">
        <v>-1</v>
      </c>
      <c r="BP154" s="264">
        <v>0</v>
      </c>
      <c r="BQ154" s="48">
        <v>2</v>
      </c>
      <c r="BR154" s="82">
        <v>2</v>
      </c>
      <c r="BS154" s="143"/>
      <c r="BT154" s="143">
        <f>F154/BJ154</f>
        <v>0</v>
      </c>
      <c r="BU154" s="143">
        <f>G154/BK154</f>
        <v>0</v>
      </c>
      <c r="BV154" s="143">
        <f>H154/BL154</f>
        <v>0</v>
      </c>
      <c r="BW154" s="143">
        <f>I154/BM154</f>
        <v>0</v>
      </c>
      <c r="BX154" s="143">
        <f>J154/BN154</f>
        <v>0</v>
      </c>
      <c r="BY154" s="143">
        <f>K154/BO154</f>
        <v>0</v>
      </c>
      <c r="BZ154" s="143"/>
      <c r="CA154" s="143">
        <f>M154/BQ154</f>
        <v>0</v>
      </c>
      <c r="CB154" s="151">
        <f>N154/BR154</f>
        <v>0</v>
      </c>
      <c r="CD154" s="10"/>
    </row>
    <row r="155" spans="1:82" ht="12" outlineLevel="1">
      <c r="A155" s="11"/>
      <c r="B155" s="131">
        <v>118</v>
      </c>
      <c r="C155" s="142" t="s">
        <v>221</v>
      </c>
      <c r="D155" s="150" t="s">
        <v>44</v>
      </c>
      <c r="E155" s="150"/>
      <c r="F155" s="20"/>
      <c r="G155" s="20"/>
      <c r="H155" s="20"/>
      <c r="I155" s="20"/>
      <c r="J155" s="20"/>
      <c r="K155" s="20"/>
      <c r="L155" s="20">
        <v>0</v>
      </c>
      <c r="M155" s="20">
        <v>0</v>
      </c>
      <c r="N155" s="20">
        <v>0</v>
      </c>
      <c r="O155" s="20">
        <v>0</v>
      </c>
      <c r="P155" s="20"/>
      <c r="Q155" s="268">
        <f>SUM(E155:P155)</f>
        <v>0</v>
      </c>
      <c r="R155" s="108">
        <f>E155/E$206</f>
        <v>0</v>
      </c>
      <c r="S155" s="108">
        <f>F155/F$206</f>
        <v>0</v>
      </c>
      <c r="T155" s="108">
        <f>G155/G$206</f>
        <v>0</v>
      </c>
      <c r="U155" s="108">
        <f>H155/H$206</f>
        <v>0</v>
      </c>
      <c r="V155" s="108">
        <f>I155/I$206</f>
        <v>0</v>
      </c>
      <c r="W155" s="108">
        <f>J155/J$206</f>
        <v>0</v>
      </c>
      <c r="X155" s="108">
        <f>K155/K$206</f>
        <v>0</v>
      </c>
      <c r="Y155" s="108">
        <f>L155/L$206</f>
        <v>0</v>
      </c>
      <c r="Z155" s="108">
        <f>M155/M$206</f>
        <v>0</v>
      </c>
      <c r="AA155" s="108">
        <f>N155/N$206</f>
        <v>0</v>
      </c>
      <c r="AB155" s="108">
        <f>O155/O$206</f>
        <v>0</v>
      </c>
      <c r="AC155" s="306">
        <f>P155/P$206</f>
        <v>0</v>
      </c>
      <c r="AD155" s="52">
        <f>Q155/Q$206</f>
        <v>0</v>
      </c>
      <c r="AE155" s="135"/>
      <c r="AF155" s="108"/>
      <c r="AG155" s="148"/>
      <c r="AH155" s="193">
        <f>AE155+AF155+AG155</f>
        <v>0</v>
      </c>
      <c r="AI155" s="135"/>
      <c r="AJ155" s="108"/>
      <c r="AK155" s="147"/>
      <c r="AL155" s="194">
        <f>AI155+AJ155+AK155</f>
        <v>0</v>
      </c>
      <c r="AM155" s="135"/>
      <c r="AN155" s="108"/>
      <c r="AO155" s="148"/>
      <c r="AP155" s="134">
        <f>AO155/11*12</f>
        <v>0</v>
      </c>
      <c r="AQ155" s="263">
        <f>AM155+AN155+AO155</f>
        <v>0</v>
      </c>
      <c r="AR155" s="263">
        <f>AM155+AN155+AP155</f>
        <v>0</v>
      </c>
      <c r="AS155" s="260">
        <f>AQ155/AQ$206</f>
        <v>0</v>
      </c>
      <c r="AT155" s="145">
        <f>SUM(L155:N155)</f>
        <v>0</v>
      </c>
      <c r="AU155" s="136">
        <f>AQ155</f>
        <v>0</v>
      </c>
      <c r="AV155" s="147"/>
      <c r="AW155" s="148"/>
      <c r="AX155" s="136">
        <f>P155-L155</f>
        <v>0</v>
      </c>
      <c r="AY155" s="136">
        <f>P155-M155</f>
        <v>0</v>
      </c>
      <c r="AZ155" s="136">
        <f>P155-N155</f>
        <v>0</v>
      </c>
      <c r="BA155" s="136">
        <f>P155-O155</f>
        <v>0</v>
      </c>
      <c r="BB155" s="136"/>
      <c r="BC155" s="221"/>
      <c r="BD155" s="11"/>
      <c r="BE155" s="10"/>
      <c r="BF155" s="10"/>
      <c r="BG155" s="11"/>
      <c r="BH155" s="10"/>
      <c r="BI155" s="14">
        <v>2</v>
      </c>
      <c r="BJ155" s="48">
        <v>-1</v>
      </c>
      <c r="BK155" s="48">
        <v>1</v>
      </c>
      <c r="BL155" s="48">
        <v>1</v>
      </c>
      <c r="BM155" s="48">
        <v>-1</v>
      </c>
      <c r="BN155" s="48">
        <v>5</v>
      </c>
      <c r="BO155" s="48">
        <v>-3</v>
      </c>
      <c r="BP155" s="264">
        <v>6</v>
      </c>
      <c r="BQ155" s="48">
        <v>0.5</v>
      </c>
      <c r="BR155" s="82">
        <v>0.5</v>
      </c>
      <c r="BS155" s="143">
        <f>E155/BI155</f>
        <v>0</v>
      </c>
      <c r="BT155" s="143">
        <f>F155/BJ155</f>
        <v>0</v>
      </c>
      <c r="BU155" s="143">
        <f>G155/BK155</f>
        <v>0</v>
      </c>
      <c r="BV155" s="143">
        <f>H155/BL155</f>
        <v>0</v>
      </c>
      <c r="BW155" s="143">
        <f>I155/BM155</f>
        <v>0</v>
      </c>
      <c r="BX155" s="143">
        <f>J155/BN155</f>
        <v>0</v>
      </c>
      <c r="BY155" s="143">
        <f>K155/BO155</f>
        <v>0</v>
      </c>
      <c r="BZ155" s="143">
        <f>L155/BP155</f>
        <v>0</v>
      </c>
      <c r="CA155" s="143">
        <f>M155/BQ155</f>
        <v>0</v>
      </c>
      <c r="CB155" s="151">
        <f>N155/BR155</f>
        <v>0</v>
      </c>
      <c r="CD155" s="10"/>
    </row>
    <row r="156" spans="1:82" ht="12" outlineLevel="1">
      <c r="A156" s="11"/>
      <c r="B156" s="131">
        <v>113</v>
      </c>
      <c r="C156" s="142" t="s">
        <v>221</v>
      </c>
      <c r="D156" s="150" t="s">
        <v>40</v>
      </c>
      <c r="E156" s="150"/>
      <c r="F156" s="20"/>
      <c r="G156" s="20"/>
      <c r="H156" s="20"/>
      <c r="I156" s="20"/>
      <c r="J156" s="20"/>
      <c r="K156" s="20"/>
      <c r="L156" s="20">
        <v>0</v>
      </c>
      <c r="M156" s="20">
        <v>0</v>
      </c>
      <c r="N156" s="20">
        <v>0</v>
      </c>
      <c r="O156" s="20">
        <v>0</v>
      </c>
      <c r="P156" s="132">
        <v>0</v>
      </c>
      <c r="Q156" s="268">
        <f>SUM(E156:P156)</f>
        <v>0</v>
      </c>
      <c r="R156" s="108">
        <f>E156/E$206</f>
        <v>0</v>
      </c>
      <c r="S156" s="108">
        <f>F156/F$206</f>
        <v>0</v>
      </c>
      <c r="T156" s="108">
        <f>G156/G$206</f>
        <v>0</v>
      </c>
      <c r="U156" s="108">
        <f>H156/H$206</f>
        <v>0</v>
      </c>
      <c r="V156" s="108">
        <f>I156/I$206</f>
        <v>0</v>
      </c>
      <c r="W156" s="108">
        <f>J156/J$206</f>
        <v>0</v>
      </c>
      <c r="X156" s="108">
        <f>K156/K$206</f>
        <v>0</v>
      </c>
      <c r="Y156" s="108">
        <f>L156/L$206</f>
        <v>0</v>
      </c>
      <c r="Z156" s="108">
        <f>M156/M$206</f>
        <v>0</v>
      </c>
      <c r="AA156" s="108">
        <f>N156/N$206</f>
        <v>0</v>
      </c>
      <c r="AB156" s="108">
        <f>O156/O$206</f>
        <v>0</v>
      </c>
      <c r="AC156" s="306">
        <f>P156/P$206</f>
        <v>0</v>
      </c>
      <c r="AD156" s="52">
        <f>Q156/Q$206</f>
        <v>0</v>
      </c>
      <c r="AE156" s="135"/>
      <c r="AF156" s="108"/>
      <c r="AG156" s="148"/>
      <c r="AH156" s="193">
        <f>AE156+AF156+AG156</f>
        <v>0</v>
      </c>
      <c r="AI156" s="135"/>
      <c r="AJ156" s="108"/>
      <c r="AK156" s="147"/>
      <c r="AL156" s="194">
        <f>AI156+AJ156+AK156</f>
        <v>0</v>
      </c>
      <c r="AM156" s="135"/>
      <c r="AN156" s="108"/>
      <c r="AO156" s="148"/>
      <c r="AP156" s="134">
        <f>AO156/11*12</f>
        <v>0</v>
      </c>
      <c r="AQ156" s="263">
        <f>AM156+AN156+AO156</f>
        <v>0</v>
      </c>
      <c r="AR156" s="263">
        <f>AM156+AN156+AP156</f>
        <v>0</v>
      </c>
      <c r="AS156" s="260">
        <f>AQ156/AQ$206</f>
        <v>0</v>
      </c>
      <c r="AT156" s="145">
        <f>SUM(L156:N156)</f>
        <v>0</v>
      </c>
      <c r="AU156" s="136">
        <f>AQ156</f>
        <v>0</v>
      </c>
      <c r="AV156" s="147"/>
      <c r="AW156" s="148"/>
      <c r="AX156" s="136">
        <f>P156-L156</f>
        <v>0</v>
      </c>
      <c r="AY156" s="136">
        <f>P156-M156</f>
        <v>0</v>
      </c>
      <c r="AZ156" s="136">
        <f>P156-N156</f>
        <v>0</v>
      </c>
      <c r="BA156" s="136">
        <f>P156-O156</f>
        <v>0</v>
      </c>
      <c r="BB156" s="136"/>
      <c r="BC156" s="221"/>
      <c r="BD156" s="11"/>
      <c r="BE156" s="10"/>
      <c r="BF156" s="10"/>
      <c r="BG156" s="11"/>
      <c r="BH156" s="10"/>
      <c r="BI156" s="14">
        <v>-49</v>
      </c>
      <c r="BJ156" s="48">
        <v>8</v>
      </c>
      <c r="BK156" s="48">
        <v>39</v>
      </c>
      <c r="BL156" s="48">
        <v>23</v>
      </c>
      <c r="BM156" s="48">
        <v>-16</v>
      </c>
      <c r="BN156" s="48">
        <v>15</v>
      </c>
      <c r="BO156" s="48">
        <v>63</v>
      </c>
      <c r="BP156" s="264">
        <v>61</v>
      </c>
      <c r="BQ156" s="48">
        <v>36</v>
      </c>
      <c r="BR156" s="82">
        <v>36</v>
      </c>
      <c r="BS156" s="143">
        <f>E156/BI156</f>
        <v>0</v>
      </c>
      <c r="BT156" s="143">
        <f>F156/BJ156</f>
        <v>0</v>
      </c>
      <c r="BU156" s="143">
        <f>G156/BK156</f>
        <v>0</v>
      </c>
      <c r="BV156" s="143">
        <f>H156/BL156</f>
        <v>0</v>
      </c>
      <c r="BW156" s="143">
        <f>I156/BM156</f>
        <v>0</v>
      </c>
      <c r="BX156" s="143">
        <f>J156/BN156</f>
        <v>0</v>
      </c>
      <c r="BY156" s="143">
        <f>K156/BO156</f>
        <v>0</v>
      </c>
      <c r="BZ156" s="143">
        <f>L156/BP156</f>
        <v>0</v>
      </c>
      <c r="CA156" s="143">
        <f>M156/BQ156</f>
        <v>0</v>
      </c>
      <c r="CB156" s="151">
        <f>N156/BR156</f>
        <v>0</v>
      </c>
      <c r="CD156" s="10"/>
    </row>
    <row r="157" spans="1:82" ht="12" outlineLevel="1">
      <c r="A157" s="11"/>
      <c r="B157" s="131">
        <v>358</v>
      </c>
      <c r="C157" s="138" t="s">
        <v>217</v>
      </c>
      <c r="D157" s="150" t="s">
        <v>117</v>
      </c>
      <c r="E157" s="258">
        <v>1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132">
        <v>1</v>
      </c>
      <c r="Q157" s="268">
        <f>SUM(E157:P157)</f>
        <v>2</v>
      </c>
      <c r="R157" s="108">
        <f>E157/E$206</f>
        <v>2.3424140919631773E-05</v>
      </c>
      <c r="S157" s="108">
        <f>F157/F$206</f>
        <v>0</v>
      </c>
      <c r="T157" s="108">
        <f>G157/G$206</f>
        <v>0</v>
      </c>
      <c r="U157" s="108">
        <f>H157/H$206</f>
        <v>0</v>
      </c>
      <c r="V157" s="108">
        <f>I157/I$206</f>
        <v>0</v>
      </c>
      <c r="W157" s="108">
        <f>J157/J$206</f>
        <v>0</v>
      </c>
      <c r="X157" s="108">
        <f>K157/K$206</f>
        <v>0</v>
      </c>
      <c r="Y157" s="108">
        <f>L157/L$206</f>
        <v>0</v>
      </c>
      <c r="Z157" s="108">
        <f>M157/M$206</f>
        <v>0</v>
      </c>
      <c r="AA157" s="108">
        <f>N157/N$206</f>
        <v>0</v>
      </c>
      <c r="AB157" s="108">
        <f>O157/O$206</f>
        <v>0</v>
      </c>
      <c r="AC157" s="306">
        <f>P157/P$206</f>
        <v>3.9207998431680065E-05</v>
      </c>
      <c r="AD157" s="52">
        <f>Q157/Q$206</f>
        <v>8.625039351742042E-06</v>
      </c>
      <c r="AE157" s="135"/>
      <c r="AF157" s="108"/>
      <c r="AG157" s="148"/>
      <c r="AH157" s="193">
        <f>AE157+AF157+AG157</f>
        <v>0</v>
      </c>
      <c r="AI157" s="135"/>
      <c r="AJ157" s="108"/>
      <c r="AK157" s="147"/>
      <c r="AL157" s="194">
        <f>AI157+AJ157+AK157</f>
        <v>0</v>
      </c>
      <c r="AM157" s="135"/>
      <c r="AN157" s="108"/>
      <c r="AO157" s="148"/>
      <c r="AP157" s="134">
        <f>AO157/11*12</f>
        <v>0</v>
      </c>
      <c r="AQ157" s="263">
        <f>AM157+AN157+AO157</f>
        <v>0</v>
      </c>
      <c r="AR157" s="263">
        <f>AM157+AN157+AP157</f>
        <v>0</v>
      </c>
      <c r="AS157" s="260">
        <f>AQ157/AQ$206</f>
        <v>0</v>
      </c>
      <c r="AT157" s="145">
        <f>SUM(L157:N157)</f>
        <v>0</v>
      </c>
      <c r="AU157" s="136">
        <f>AQ157</f>
        <v>0</v>
      </c>
      <c r="AV157" s="147"/>
      <c r="AW157" s="148"/>
      <c r="AX157" s="136">
        <f>P157-L157</f>
        <v>1</v>
      </c>
      <c r="AY157" s="136">
        <f>P157-M157</f>
        <v>1</v>
      </c>
      <c r="AZ157" s="136">
        <f>P157-N157</f>
        <v>1</v>
      </c>
      <c r="BA157" s="136">
        <f>P157-O157</f>
        <v>1</v>
      </c>
      <c r="BB157" s="136"/>
      <c r="BC157" s="221"/>
      <c r="BD157" s="11"/>
      <c r="BE157" s="10"/>
      <c r="BF157" s="10"/>
      <c r="BG157" s="11"/>
      <c r="BH157" s="10"/>
      <c r="BI157" s="145">
        <v>4</v>
      </c>
      <c r="BJ157" s="132">
        <v>-4</v>
      </c>
      <c r="BK157" s="132">
        <v>4</v>
      </c>
      <c r="BL157" s="132">
        <v>3</v>
      </c>
      <c r="BM157" s="132">
        <v>9</v>
      </c>
      <c r="BN157" s="132">
        <v>-1</v>
      </c>
      <c r="BO157" s="132">
        <v>-4</v>
      </c>
      <c r="BP157" s="267">
        <v>10</v>
      </c>
      <c r="BQ157" s="132">
        <v>-2</v>
      </c>
      <c r="BR157" s="136">
        <v>-2</v>
      </c>
      <c r="BS157" s="143">
        <f>E157/BI157</f>
        <v>0.25</v>
      </c>
      <c r="BT157" s="143">
        <f>F157/BJ157</f>
        <v>0</v>
      </c>
      <c r="BU157" s="143">
        <f>G157/BK157</f>
        <v>0</v>
      </c>
      <c r="BV157" s="143">
        <f>H157/BL157</f>
        <v>0</v>
      </c>
      <c r="BW157" s="143">
        <f>I157/BM157</f>
        <v>0</v>
      </c>
      <c r="BX157" s="143">
        <f>J157/BN157</f>
        <v>0</v>
      </c>
      <c r="BY157" s="143">
        <f>K157/BO157</f>
        <v>0</v>
      </c>
      <c r="BZ157" s="143">
        <f>L157/BP157</f>
        <v>0</v>
      </c>
      <c r="CA157" s="143">
        <f>M157/BQ157</f>
        <v>0</v>
      </c>
      <c r="CB157" s="151">
        <f>N157/BR157</f>
        <v>0</v>
      </c>
      <c r="CD157" s="10"/>
    </row>
    <row r="158" spans="1:82" ht="12" outlineLevel="1">
      <c r="A158" s="11"/>
      <c r="B158" s="141" t="s">
        <v>9</v>
      </c>
      <c r="C158" s="138" t="s">
        <v>27</v>
      </c>
      <c r="D158" s="150" t="s">
        <v>70</v>
      </c>
      <c r="E158" s="150"/>
      <c r="F158" s="20"/>
      <c r="G158" s="20"/>
      <c r="H158" s="20"/>
      <c r="I158" s="20"/>
      <c r="J158" s="20"/>
      <c r="K158" s="20"/>
      <c r="L158" s="20">
        <v>0</v>
      </c>
      <c r="M158" s="20">
        <v>0</v>
      </c>
      <c r="N158" s="20">
        <v>0</v>
      </c>
      <c r="O158" s="20">
        <v>0</v>
      </c>
      <c r="P158" s="20"/>
      <c r="Q158" s="268">
        <f>SUM(E158:P158)</f>
        <v>0</v>
      </c>
      <c r="R158" s="108">
        <f>E158/E$206</f>
        <v>0</v>
      </c>
      <c r="S158" s="108">
        <f>F158/F$206</f>
        <v>0</v>
      </c>
      <c r="T158" s="108">
        <f>G158/G$206</f>
        <v>0</v>
      </c>
      <c r="U158" s="108">
        <f>H158/H$206</f>
        <v>0</v>
      </c>
      <c r="V158" s="108">
        <f>I158/I$206</f>
        <v>0</v>
      </c>
      <c r="W158" s="108">
        <f>J158/J$206</f>
        <v>0</v>
      </c>
      <c r="X158" s="108">
        <f>K158/K$206</f>
        <v>0</v>
      </c>
      <c r="Y158" s="108">
        <f>L158/L$206</f>
        <v>0</v>
      </c>
      <c r="Z158" s="108">
        <f>M158/M$206</f>
        <v>0</v>
      </c>
      <c r="AA158" s="108">
        <f>N158/N$206</f>
        <v>0</v>
      </c>
      <c r="AB158" s="108">
        <f>O158/O$206</f>
        <v>0</v>
      </c>
      <c r="AC158" s="306">
        <f>P158/P$206</f>
        <v>0</v>
      </c>
      <c r="AD158" s="52">
        <f>Q158/Q$206</f>
        <v>0</v>
      </c>
      <c r="AE158" s="135"/>
      <c r="AF158" s="108"/>
      <c r="AG158" s="148"/>
      <c r="AH158" s="193">
        <f>AE158+AF158+AG158</f>
        <v>0</v>
      </c>
      <c r="AI158" s="135"/>
      <c r="AJ158" s="108"/>
      <c r="AK158" s="147"/>
      <c r="AL158" s="194">
        <f>AI158+AJ158+AK158</f>
        <v>0</v>
      </c>
      <c r="AM158" s="135"/>
      <c r="AN158" s="108"/>
      <c r="AO158" s="148"/>
      <c r="AP158" s="134">
        <f>AO158/11*12</f>
        <v>0</v>
      </c>
      <c r="AQ158" s="263">
        <f>AM158+AN158+AO158</f>
        <v>0</v>
      </c>
      <c r="AR158" s="263">
        <f>AM158+AN158+AP158</f>
        <v>0</v>
      </c>
      <c r="AS158" s="260">
        <f>AQ158/AQ$206</f>
        <v>0</v>
      </c>
      <c r="AT158" s="145">
        <f>SUM(L158:N158)</f>
        <v>0</v>
      </c>
      <c r="AU158" s="136">
        <f>AQ158</f>
        <v>0</v>
      </c>
      <c r="AV158" s="147"/>
      <c r="AW158" s="148"/>
      <c r="AX158" s="136">
        <f>P158-L158</f>
        <v>0</v>
      </c>
      <c r="AY158" s="136">
        <f>P158-M158</f>
        <v>0</v>
      </c>
      <c r="AZ158" s="136">
        <f>P158-N158</f>
        <v>0</v>
      </c>
      <c r="BA158" s="136">
        <f>P158-O158</f>
        <v>0</v>
      </c>
      <c r="BB158" s="136"/>
      <c r="BC158" s="221"/>
      <c r="BD158" s="11"/>
      <c r="BE158" s="10"/>
      <c r="BF158" s="10"/>
      <c r="BG158" s="11"/>
      <c r="BH158" s="10"/>
      <c r="BI158" s="145">
        <v>0</v>
      </c>
      <c r="BJ158" s="132">
        <v>-1</v>
      </c>
      <c r="BK158" s="132">
        <v>0</v>
      </c>
      <c r="BL158" s="132">
        <v>0</v>
      </c>
      <c r="BM158" s="132">
        <v>-1</v>
      </c>
      <c r="BN158" s="132">
        <v>1</v>
      </c>
      <c r="BO158" s="132">
        <v>-1</v>
      </c>
      <c r="BP158" s="267">
        <v>1</v>
      </c>
      <c r="BQ158" s="132">
        <v>0.5</v>
      </c>
      <c r="BR158" s="136">
        <v>0.5</v>
      </c>
      <c r="BS158" s="143"/>
      <c r="BT158" s="143">
        <f>F158/BJ158</f>
        <v>0</v>
      </c>
      <c r="BU158" s="143"/>
      <c r="BV158" s="143"/>
      <c r="BW158" s="143">
        <f>I158/BM158</f>
        <v>0</v>
      </c>
      <c r="BX158" s="143">
        <f>J158/BN158</f>
        <v>0</v>
      </c>
      <c r="BY158" s="143">
        <f>K158/BO158</f>
        <v>0</v>
      </c>
      <c r="BZ158" s="143">
        <f>L158/BP158</f>
        <v>0</v>
      </c>
      <c r="CA158" s="143">
        <f>M158/BQ158</f>
        <v>0</v>
      </c>
      <c r="CB158" s="151">
        <f>N158/BR158</f>
        <v>0</v>
      </c>
      <c r="CD158" s="10"/>
    </row>
    <row r="159" spans="1:82" ht="12" outlineLevel="1">
      <c r="A159" s="11"/>
      <c r="B159" s="141">
        <v>119</v>
      </c>
      <c r="C159" s="142" t="s">
        <v>221</v>
      </c>
      <c r="D159" s="58" t="s">
        <v>45</v>
      </c>
      <c r="E159" s="258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2</v>
      </c>
      <c r="P159" s="132">
        <v>0</v>
      </c>
      <c r="Q159" s="265">
        <f>SUM(E159:P159)</f>
        <v>2</v>
      </c>
      <c r="R159" s="59">
        <f>E159/E$206</f>
        <v>0</v>
      </c>
      <c r="S159" s="59">
        <f>F159/F$206</f>
        <v>0</v>
      </c>
      <c r="T159" s="59">
        <f>G159/G$206</f>
        <v>0</v>
      </c>
      <c r="U159" s="59">
        <f>H159/H$206</f>
        <v>0</v>
      </c>
      <c r="V159" s="59">
        <f>I159/I$206</f>
        <v>0</v>
      </c>
      <c r="W159" s="59">
        <f>J159/J$206</f>
        <v>0</v>
      </c>
      <c r="X159" s="59">
        <f>K159/K$206</f>
        <v>0</v>
      </c>
      <c r="Y159" s="59">
        <f>L159/L$206</f>
        <v>0</v>
      </c>
      <c r="Z159" s="59">
        <f>M159/M$206</f>
        <v>0</v>
      </c>
      <c r="AA159" s="59">
        <f>N159/N$206</f>
        <v>0</v>
      </c>
      <c r="AB159" s="59">
        <f>O159/O$206</f>
        <v>0.00010029084344599338</v>
      </c>
      <c r="AC159" s="18">
        <f>P159/P$206</f>
        <v>0</v>
      </c>
      <c r="AD159" s="301">
        <f>Q159/Q$206</f>
        <v>8.625039351742042E-06</v>
      </c>
      <c r="AE159" s="135"/>
      <c r="AF159" s="108"/>
      <c r="AG159" s="148"/>
      <c r="AH159" s="193">
        <f>AE159+AF159+AG159</f>
        <v>0</v>
      </c>
      <c r="AI159" s="135"/>
      <c r="AJ159" s="108"/>
      <c r="AK159" s="147"/>
      <c r="AL159" s="194">
        <f>AI159+AJ159+AK159</f>
        <v>0</v>
      </c>
      <c r="AM159" s="135"/>
      <c r="AN159" s="108"/>
      <c r="AO159" s="148"/>
      <c r="AP159" s="134">
        <f>AO159/11*12</f>
        <v>0</v>
      </c>
      <c r="AQ159" s="263">
        <f>AM159+AN159+AO159</f>
        <v>0</v>
      </c>
      <c r="AR159" s="263">
        <f>AM159+AN159+AP159</f>
        <v>0</v>
      </c>
      <c r="AS159" s="260">
        <f>AQ159/AQ$206</f>
        <v>0</v>
      </c>
      <c r="AT159" s="145">
        <f>SUM(L159:N159)</f>
        <v>0</v>
      </c>
      <c r="AU159" s="136">
        <f>AQ159</f>
        <v>0</v>
      </c>
      <c r="AV159" s="147"/>
      <c r="AW159" s="148"/>
      <c r="AX159" s="136">
        <f>P159-L159</f>
        <v>0</v>
      </c>
      <c r="AY159" s="136">
        <f>P159-M159</f>
        <v>0</v>
      </c>
      <c r="AZ159" s="136">
        <f>P159-N159</f>
        <v>0</v>
      </c>
      <c r="BA159" s="136">
        <f>P159-O159</f>
        <v>-2</v>
      </c>
      <c r="BB159" s="136"/>
      <c r="BC159" s="151"/>
      <c r="BD159" s="151"/>
      <c r="BE159" s="46"/>
      <c r="BF159" s="46">
        <f>BA159/O159</f>
        <v>-1</v>
      </c>
      <c r="BG159" s="151"/>
      <c r="BH159" s="46"/>
      <c r="BI159" s="145">
        <v>2</v>
      </c>
      <c r="BJ159" s="132">
        <v>7</v>
      </c>
      <c r="BK159" s="132">
        <v>10</v>
      </c>
      <c r="BL159" s="132">
        <v>24</v>
      </c>
      <c r="BM159" s="132">
        <v>34</v>
      </c>
      <c r="BN159" s="132">
        <v>59</v>
      </c>
      <c r="BO159" s="132">
        <v>20</v>
      </c>
      <c r="BP159" s="267">
        <v>41</v>
      </c>
      <c r="BQ159" s="132">
        <v>45.5</v>
      </c>
      <c r="BR159" s="136">
        <v>45.5</v>
      </c>
      <c r="BS159" s="143">
        <f>E159/BI159</f>
        <v>0</v>
      </c>
      <c r="BT159" s="143">
        <f>F159/BJ159</f>
        <v>0</v>
      </c>
      <c r="BU159" s="143">
        <f>G159/BK159</f>
        <v>0</v>
      </c>
      <c r="BV159" s="143">
        <f>H159/BL159</f>
        <v>0</v>
      </c>
      <c r="BW159" s="143">
        <f>I159/BM159</f>
        <v>0</v>
      </c>
      <c r="BX159" s="143">
        <f>J159/BN159</f>
        <v>0</v>
      </c>
      <c r="BY159" s="143">
        <f>K159/BO159</f>
        <v>0</v>
      </c>
      <c r="BZ159" s="143">
        <f>L159/BP159</f>
        <v>0</v>
      </c>
      <c r="CA159" s="143">
        <f>M159/BQ159</f>
        <v>0</v>
      </c>
      <c r="CB159" s="151">
        <f>N159/BR159</f>
        <v>0</v>
      </c>
      <c r="CD159" s="10"/>
    </row>
    <row r="160" spans="1:82" ht="12" outlineLevel="1">
      <c r="A160" s="11"/>
      <c r="B160" s="141">
        <v>317</v>
      </c>
      <c r="C160" s="138" t="s">
        <v>217</v>
      </c>
      <c r="D160" s="58" t="s">
        <v>185</v>
      </c>
      <c r="E160" s="258"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1</v>
      </c>
      <c r="L160" s="132">
        <v>0</v>
      </c>
      <c r="M160" s="132">
        <v>0</v>
      </c>
      <c r="N160" s="132">
        <v>1</v>
      </c>
      <c r="O160" s="132">
        <v>3</v>
      </c>
      <c r="P160" s="20">
        <v>8</v>
      </c>
      <c r="Q160" s="265">
        <f>SUM(E160:P160)</f>
        <v>13</v>
      </c>
      <c r="R160" s="59">
        <f>E160/E$206</f>
        <v>0</v>
      </c>
      <c r="S160" s="59">
        <f>F160/F$206</f>
        <v>0</v>
      </c>
      <c r="T160" s="59">
        <f>G160/G$206</f>
        <v>0</v>
      </c>
      <c r="U160" s="59">
        <f>H160/H$206</f>
        <v>0</v>
      </c>
      <c r="V160" s="59">
        <f>I160/I$206</f>
        <v>0</v>
      </c>
      <c r="W160" s="59">
        <f>J160/J$206</f>
        <v>0</v>
      </c>
      <c r="X160" s="59">
        <f>K160/K$206</f>
        <v>8.631106507854307E-05</v>
      </c>
      <c r="Y160" s="59">
        <f>L160/L$206</f>
        <v>0</v>
      </c>
      <c r="Z160" s="59">
        <f>M160/M$206</f>
        <v>0</v>
      </c>
      <c r="AA160" s="59">
        <f>N160/N$206</f>
        <v>5.8183510793041255E-05</v>
      </c>
      <c r="AB160" s="59">
        <f>O160/O$206</f>
        <v>0.00015043626516899006</v>
      </c>
      <c r="AC160" s="18">
        <f>P160/P$206</f>
        <v>0.0003136639874534405</v>
      </c>
      <c r="AD160" s="301">
        <f>Q160/Q$206</f>
        <v>5.6062755786323275E-05</v>
      </c>
      <c r="AE160" s="13"/>
      <c r="AF160" s="12"/>
      <c r="AG160" s="140">
        <v>1</v>
      </c>
      <c r="AH160" s="261">
        <f>AE160+AF160+AG160</f>
        <v>1</v>
      </c>
      <c r="AI160" s="13"/>
      <c r="AJ160" s="12"/>
      <c r="AK160" s="113"/>
      <c r="AL160" s="262">
        <f>AI160+AJ160+AK160</f>
        <v>0</v>
      </c>
      <c r="AM160" s="13">
        <f>AE160+AI160</f>
        <v>0</v>
      </c>
      <c r="AN160" s="12">
        <f>AF160+AJ160</f>
        <v>0</v>
      </c>
      <c r="AO160" s="140">
        <f>AG160+AK160</f>
        <v>1</v>
      </c>
      <c r="AP160" s="114">
        <f>AO160/11*12</f>
        <v>1.0909090909090908</v>
      </c>
      <c r="AQ160" s="263">
        <f>AM160+AN160+AO160</f>
        <v>1</v>
      </c>
      <c r="AR160" s="263">
        <f>AM160+AN160+AP160</f>
        <v>1.0909090909090908</v>
      </c>
      <c r="AS160" s="260">
        <f>AQ160/AQ$206</f>
        <v>0.00011595547309833024</v>
      </c>
      <c r="AT160" s="14">
        <f>SUM(L160:N160)</f>
        <v>1</v>
      </c>
      <c r="AU160" s="82">
        <f>AQ160</f>
        <v>1</v>
      </c>
      <c r="AV160" s="62"/>
      <c r="AW160" s="139"/>
      <c r="AX160" s="136">
        <f>P160-L160</f>
        <v>8</v>
      </c>
      <c r="AY160" s="136">
        <f>P160-M160</f>
        <v>8</v>
      </c>
      <c r="AZ160" s="136">
        <f>P160-N160</f>
        <v>7</v>
      </c>
      <c r="BA160" s="136">
        <f>P160-O160</f>
        <v>5</v>
      </c>
      <c r="BB160" s="136"/>
      <c r="BC160" s="151"/>
      <c r="BD160" s="151"/>
      <c r="BE160" s="46">
        <f>AZ160/N160</f>
        <v>7</v>
      </c>
      <c r="BF160" s="46">
        <f>BA160/O160</f>
        <v>1.6666666666666667</v>
      </c>
      <c r="BG160" s="151"/>
      <c r="BH160" s="46"/>
      <c r="BI160" s="14">
        <v>58</v>
      </c>
      <c r="BJ160" s="48">
        <v>100</v>
      </c>
      <c r="BK160" s="48">
        <v>67</v>
      </c>
      <c r="BL160" s="48">
        <v>77</v>
      </c>
      <c r="BM160" s="48">
        <v>54</v>
      </c>
      <c r="BN160" s="48">
        <v>52</v>
      </c>
      <c r="BO160" s="48">
        <v>63</v>
      </c>
      <c r="BP160" s="264">
        <v>70</v>
      </c>
      <c r="BQ160" s="48">
        <v>61.5</v>
      </c>
      <c r="BR160" s="82">
        <v>61.5</v>
      </c>
      <c r="BS160" s="143">
        <f>E160/BI160</f>
        <v>0</v>
      </c>
      <c r="BT160" s="143">
        <f>F160/BJ160</f>
        <v>0</v>
      </c>
      <c r="BU160" s="143">
        <f>G160/BK160</f>
        <v>0</v>
      </c>
      <c r="BV160" s="143">
        <f>H160/BL160</f>
        <v>0</v>
      </c>
      <c r="BW160" s="143">
        <f>I160/BM160</f>
        <v>0</v>
      </c>
      <c r="BX160" s="143">
        <f>J160/BN160</f>
        <v>0</v>
      </c>
      <c r="BY160" s="143">
        <f>K160/BO160</f>
        <v>0.015873015873015872</v>
      </c>
      <c r="BZ160" s="143">
        <f>L160/BP160</f>
        <v>0</v>
      </c>
      <c r="CA160" s="143">
        <f>M160/BQ160</f>
        <v>0</v>
      </c>
      <c r="CB160" s="151">
        <f>N160/BR160</f>
        <v>0.016260162601626018</v>
      </c>
      <c r="CD160" s="10"/>
    </row>
    <row r="161" spans="1:82" ht="12" outlineLevel="1">
      <c r="A161" s="11"/>
      <c r="B161" s="141">
        <v>416</v>
      </c>
      <c r="C161" s="142" t="s">
        <v>219</v>
      </c>
      <c r="D161" s="58" t="s">
        <v>186</v>
      </c>
      <c r="E161" s="266">
        <v>2</v>
      </c>
      <c r="F161" s="132">
        <v>0</v>
      </c>
      <c r="G161" s="132">
        <v>1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1</v>
      </c>
      <c r="O161" s="132">
        <v>1</v>
      </c>
      <c r="P161" s="20">
        <v>1</v>
      </c>
      <c r="Q161" s="265">
        <f>SUM(E161:P161)</f>
        <v>6</v>
      </c>
      <c r="R161" s="59">
        <f>E161/E$206</f>
        <v>4.6848281839263546E-05</v>
      </c>
      <c r="S161" s="59">
        <f>F161/F$206</f>
        <v>0</v>
      </c>
      <c r="T161" s="59">
        <f>G161/G$206</f>
        <v>5.318300271233314E-05</v>
      </c>
      <c r="U161" s="59">
        <f>H161/H$206</f>
        <v>0</v>
      </c>
      <c r="V161" s="59">
        <f>I161/I$206</f>
        <v>0</v>
      </c>
      <c r="W161" s="59">
        <f>J161/J$206</f>
        <v>0</v>
      </c>
      <c r="X161" s="59">
        <f>K161/K$206</f>
        <v>0</v>
      </c>
      <c r="Y161" s="59">
        <f>L161/L$206</f>
        <v>0</v>
      </c>
      <c r="Z161" s="59">
        <f>M161/M$206</f>
        <v>0</v>
      </c>
      <c r="AA161" s="59">
        <f>N161/N$206</f>
        <v>5.8183510793041255E-05</v>
      </c>
      <c r="AB161" s="59">
        <f>O161/O$206</f>
        <v>5.014542172299669E-05</v>
      </c>
      <c r="AC161" s="18">
        <f>P161/P$206</f>
        <v>3.9207998431680065E-05</v>
      </c>
      <c r="AD161" s="301">
        <f>Q161/Q$206</f>
        <v>2.5875118055226126E-05</v>
      </c>
      <c r="AE161" s="13"/>
      <c r="AF161" s="12">
        <v>1</v>
      </c>
      <c r="AG161" s="140"/>
      <c r="AH161" s="261">
        <f>AE161+AF161+AG161</f>
        <v>1</v>
      </c>
      <c r="AI161" s="13"/>
      <c r="AJ161" s="12"/>
      <c r="AK161" s="113"/>
      <c r="AL161" s="262">
        <f>AI161+AJ161+AK161</f>
        <v>0</v>
      </c>
      <c r="AM161" s="13">
        <f>AE161+AI161</f>
        <v>0</v>
      </c>
      <c r="AN161" s="12">
        <f>AF161+AJ161</f>
        <v>1</v>
      </c>
      <c r="AO161" s="140">
        <f>AG161+AK161</f>
        <v>0</v>
      </c>
      <c r="AP161" s="114">
        <f>AO161/11*12</f>
        <v>0</v>
      </c>
      <c r="AQ161" s="263">
        <f>AM161+AN161+AO161</f>
        <v>1</v>
      </c>
      <c r="AR161" s="263">
        <f>AM161+AN161+AP161</f>
        <v>1</v>
      </c>
      <c r="AS161" s="260">
        <f>AQ161/AQ$206</f>
        <v>0.00011595547309833024</v>
      </c>
      <c r="AT161" s="14">
        <f>SUM(L161:N161)</f>
        <v>1</v>
      </c>
      <c r="AU161" s="82">
        <f>AQ161</f>
        <v>1</v>
      </c>
      <c r="AV161" s="62"/>
      <c r="AW161" s="139"/>
      <c r="AX161" s="136">
        <f>P161-L161</f>
        <v>1</v>
      </c>
      <c r="AY161" s="136">
        <f>P161-M161</f>
        <v>1</v>
      </c>
      <c r="AZ161" s="136">
        <f>P161-N161</f>
        <v>0</v>
      </c>
      <c r="BA161" s="136">
        <f>P161-O161</f>
        <v>0</v>
      </c>
      <c r="BB161" s="136"/>
      <c r="BC161" s="151"/>
      <c r="BD161" s="151"/>
      <c r="BE161" s="46">
        <f>AZ161/N161</f>
        <v>0</v>
      </c>
      <c r="BF161" s="46">
        <f>BA161/O161</f>
        <v>0</v>
      </c>
      <c r="BG161" s="151"/>
      <c r="BH161" s="46"/>
      <c r="BI161" s="14">
        <v>90</v>
      </c>
      <c r="BJ161" s="48">
        <v>79</v>
      </c>
      <c r="BK161" s="48">
        <v>73</v>
      </c>
      <c r="BL161" s="48">
        <v>92</v>
      </c>
      <c r="BM161" s="48">
        <v>42</v>
      </c>
      <c r="BN161" s="48">
        <v>-14</v>
      </c>
      <c r="BO161" s="48">
        <v>76</v>
      </c>
      <c r="BP161" s="264">
        <v>98</v>
      </c>
      <c r="BQ161" s="48">
        <v>96.5</v>
      </c>
      <c r="BR161" s="82">
        <v>96.5</v>
      </c>
      <c r="BS161" s="143">
        <f>E161/BI161</f>
        <v>0.022222222222222223</v>
      </c>
      <c r="BT161" s="143">
        <f>F161/BJ161</f>
        <v>0</v>
      </c>
      <c r="BU161" s="143">
        <f>G161/BK161</f>
        <v>0.0136986301369863</v>
      </c>
      <c r="BV161" s="143">
        <f>H161/BL161</f>
        <v>0</v>
      </c>
      <c r="BW161" s="143">
        <f>I161/BM161</f>
        <v>0</v>
      </c>
      <c r="BX161" s="143">
        <f>J161/BN161</f>
        <v>0</v>
      </c>
      <c r="BY161" s="143">
        <f>K161/BO161</f>
        <v>0</v>
      </c>
      <c r="BZ161" s="143">
        <f>L161/BP161</f>
        <v>0</v>
      </c>
      <c r="CA161" s="143">
        <f>M161/BQ161</f>
        <v>0</v>
      </c>
      <c r="CB161" s="151">
        <f>N161/BR161</f>
        <v>0.010362694300518135</v>
      </c>
      <c r="CD161" s="10"/>
    </row>
    <row r="162" spans="1:82" ht="12" outlineLevel="1">
      <c r="A162" s="11"/>
      <c r="B162" s="141" t="s">
        <v>10</v>
      </c>
      <c r="C162" s="142" t="s">
        <v>221</v>
      </c>
      <c r="D162" s="150" t="s">
        <v>46</v>
      </c>
      <c r="E162" s="258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1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/>
      <c r="Q162" s="268">
        <f>SUM(E162:P162)</f>
        <v>1</v>
      </c>
      <c r="R162" s="108">
        <f>E162/E$206</f>
        <v>0</v>
      </c>
      <c r="S162" s="108">
        <f>F162/F$206</f>
        <v>0</v>
      </c>
      <c r="T162" s="108">
        <f>G162/G$206</f>
        <v>0</v>
      </c>
      <c r="U162" s="108">
        <f>H162/H$206</f>
        <v>0</v>
      </c>
      <c r="V162" s="108">
        <f>I162/I$206</f>
        <v>0</v>
      </c>
      <c r="W162" s="108">
        <f>J162/J$206</f>
        <v>6.266842138246537E-05</v>
      </c>
      <c r="X162" s="108">
        <f>K162/K$206</f>
        <v>0</v>
      </c>
      <c r="Y162" s="108">
        <f>L162/L$206</f>
        <v>0</v>
      </c>
      <c r="Z162" s="108">
        <f>M162/M$206</f>
        <v>0</v>
      </c>
      <c r="AA162" s="108">
        <f>N162/N$206</f>
        <v>0</v>
      </c>
      <c r="AB162" s="108">
        <f>O162/O$206</f>
        <v>0</v>
      </c>
      <c r="AC162" s="306">
        <f>P162/P$206</f>
        <v>0</v>
      </c>
      <c r="AD162" s="52">
        <f>Q162/Q$206</f>
        <v>4.312519675871021E-06</v>
      </c>
      <c r="AE162" s="135"/>
      <c r="AF162" s="108"/>
      <c r="AG162" s="148"/>
      <c r="AH162" s="193">
        <f>AE162+AF162+AG162</f>
        <v>0</v>
      </c>
      <c r="AI162" s="135"/>
      <c r="AJ162" s="108"/>
      <c r="AK162" s="147"/>
      <c r="AL162" s="194">
        <f>AI162+AJ162+AK162</f>
        <v>0</v>
      </c>
      <c r="AM162" s="135"/>
      <c r="AN162" s="108"/>
      <c r="AO162" s="148"/>
      <c r="AP162" s="134">
        <f>AO162/11*12</f>
        <v>0</v>
      </c>
      <c r="AQ162" s="263">
        <f>AM162+AN162+AO162</f>
        <v>0</v>
      </c>
      <c r="AR162" s="263">
        <f>AM162+AN162+AP162</f>
        <v>0</v>
      </c>
      <c r="AS162" s="260">
        <f>AQ162/AQ$206</f>
        <v>0</v>
      </c>
      <c r="AT162" s="145">
        <f>SUM(L162:N162)</f>
        <v>0</v>
      </c>
      <c r="AU162" s="136">
        <f>AQ162</f>
        <v>0</v>
      </c>
      <c r="AV162" s="147"/>
      <c r="AW162" s="148"/>
      <c r="AX162" s="136">
        <f>P162-L162</f>
        <v>0</v>
      </c>
      <c r="AY162" s="136">
        <f>P162-M162</f>
        <v>0</v>
      </c>
      <c r="AZ162" s="136">
        <f>P162-N162</f>
        <v>0</v>
      </c>
      <c r="BA162" s="136">
        <f>P162-O162</f>
        <v>0</v>
      </c>
      <c r="BB162" s="136"/>
      <c r="BC162" s="221"/>
      <c r="BD162" s="11"/>
      <c r="BE162" s="10"/>
      <c r="BF162" s="10"/>
      <c r="BG162" s="11"/>
      <c r="BH162" s="10"/>
      <c r="BI162" s="145">
        <v>1</v>
      </c>
      <c r="BJ162" s="132">
        <v>-1</v>
      </c>
      <c r="BK162" s="132">
        <v>1</v>
      </c>
      <c r="BL162" s="132">
        <v>-3</v>
      </c>
      <c r="BM162" s="132">
        <v>1</v>
      </c>
      <c r="BN162" s="132">
        <v>-1</v>
      </c>
      <c r="BO162" s="132">
        <v>1</v>
      </c>
      <c r="BP162" s="267">
        <v>3</v>
      </c>
      <c r="BQ162" s="132">
        <v>0</v>
      </c>
      <c r="BR162" s="136">
        <v>0</v>
      </c>
      <c r="BS162" s="143">
        <f>E162/BI162</f>
        <v>0</v>
      </c>
      <c r="BT162" s="143">
        <f>F162/BJ162</f>
        <v>0</v>
      </c>
      <c r="BU162" s="143">
        <f>G162/BK162</f>
        <v>0</v>
      </c>
      <c r="BV162" s="143">
        <f>H162/BL162</f>
        <v>0</v>
      </c>
      <c r="BW162" s="143">
        <f>I162/BM162</f>
        <v>0</v>
      </c>
      <c r="BX162" s="143">
        <f>J162/BN162</f>
        <v>-1</v>
      </c>
      <c r="BY162" s="143">
        <f>K162/BO162</f>
        <v>0</v>
      </c>
      <c r="BZ162" s="143">
        <f>L162/BP162</f>
        <v>0</v>
      </c>
      <c r="CA162" s="143"/>
      <c r="CB162" s="151"/>
      <c r="CD162" s="10"/>
    </row>
    <row r="163" spans="1:82" ht="12" outlineLevel="1">
      <c r="A163" s="11"/>
      <c r="B163" s="141" t="s">
        <v>11</v>
      </c>
      <c r="C163" s="138" t="s">
        <v>217</v>
      </c>
      <c r="D163" s="58" t="s">
        <v>105</v>
      </c>
      <c r="E163" s="258">
        <v>0</v>
      </c>
      <c r="F163" s="132">
        <v>0</v>
      </c>
      <c r="G163" s="132">
        <v>1</v>
      </c>
      <c r="H163" s="132">
        <v>1</v>
      </c>
      <c r="I163" s="132">
        <v>2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1</v>
      </c>
      <c r="Q163" s="265">
        <f>SUM(E163:P163)</f>
        <v>5</v>
      </c>
      <c r="R163" s="59">
        <f>E163/E$206</f>
        <v>0</v>
      </c>
      <c r="S163" s="59">
        <f>F163/F$206</f>
        <v>0</v>
      </c>
      <c r="T163" s="59">
        <f>G163/G$206</f>
        <v>5.318300271233314E-05</v>
      </c>
      <c r="U163" s="59">
        <f>H163/H$206</f>
        <v>5.903536218194698E-05</v>
      </c>
      <c r="V163" s="59">
        <f>I163/I$206</f>
        <v>0.00013023376961646154</v>
      </c>
      <c r="W163" s="59">
        <f>J163/J$206</f>
        <v>0</v>
      </c>
      <c r="X163" s="59">
        <f>K163/K$206</f>
        <v>0</v>
      </c>
      <c r="Y163" s="59">
        <f>L163/L$206</f>
        <v>0</v>
      </c>
      <c r="Z163" s="59">
        <f>M163/M$206</f>
        <v>0</v>
      </c>
      <c r="AA163" s="59">
        <f>N163/N$206</f>
        <v>0</v>
      </c>
      <c r="AB163" s="59">
        <f>O163/O$206</f>
        <v>0</v>
      </c>
      <c r="AC163" s="18">
        <f>P163/P$206</f>
        <v>3.9207998431680065E-05</v>
      </c>
      <c r="AD163" s="301">
        <f>Q163/Q$206</f>
        <v>2.1562598379355107E-05</v>
      </c>
      <c r="AE163" s="135"/>
      <c r="AF163" s="108"/>
      <c r="AG163" s="148"/>
      <c r="AH163" s="193">
        <f>AE163+AF163+AG163</f>
        <v>0</v>
      </c>
      <c r="AI163" s="135"/>
      <c r="AJ163" s="108"/>
      <c r="AK163" s="147"/>
      <c r="AL163" s="194">
        <f>AI163+AJ163+AK163</f>
        <v>0</v>
      </c>
      <c r="AM163" s="135"/>
      <c r="AN163" s="108"/>
      <c r="AO163" s="148"/>
      <c r="AP163" s="134">
        <f>AO163/11*12</f>
        <v>0</v>
      </c>
      <c r="AQ163" s="263">
        <f>AM163+AN163+AO163</f>
        <v>0</v>
      </c>
      <c r="AR163" s="263">
        <f>AM163+AN163+AP163</f>
        <v>0</v>
      </c>
      <c r="AS163" s="260">
        <f>AQ163/AQ$206</f>
        <v>0</v>
      </c>
      <c r="AT163" s="145">
        <f>SUM(L163:N163)</f>
        <v>0</v>
      </c>
      <c r="AU163" s="136">
        <f>AQ163</f>
        <v>0</v>
      </c>
      <c r="AV163" s="147"/>
      <c r="AW163" s="148"/>
      <c r="AX163" s="136">
        <f>P163-L163</f>
        <v>1</v>
      </c>
      <c r="AY163" s="136">
        <f>P163-M163</f>
        <v>1</v>
      </c>
      <c r="AZ163" s="136">
        <f>P163-N163</f>
        <v>1</v>
      </c>
      <c r="BA163" s="136">
        <f>P163-O163</f>
        <v>1</v>
      </c>
      <c r="BB163" s="136"/>
      <c r="BC163" s="151"/>
      <c r="BD163" s="151"/>
      <c r="BE163" s="46"/>
      <c r="BF163" s="46"/>
      <c r="BG163" s="151"/>
      <c r="BH163" s="46"/>
      <c r="BI163" s="14">
        <v>-1</v>
      </c>
      <c r="BJ163" s="48">
        <v>5</v>
      </c>
      <c r="BK163" s="48">
        <v>3</v>
      </c>
      <c r="BL163" s="48">
        <v>-7</v>
      </c>
      <c r="BM163" s="48">
        <v>7</v>
      </c>
      <c r="BN163" s="48">
        <v>2</v>
      </c>
      <c r="BO163" s="48">
        <v>4</v>
      </c>
      <c r="BP163" s="264">
        <v>12</v>
      </c>
      <c r="BQ163" s="48">
        <v>4.5</v>
      </c>
      <c r="BR163" s="82">
        <v>4.5</v>
      </c>
      <c r="BS163" s="143">
        <f>E163/BI163</f>
        <v>0</v>
      </c>
      <c r="BT163" s="143">
        <f>F163/BJ163</f>
        <v>0</v>
      </c>
      <c r="BU163" s="143">
        <f>G163/BK163</f>
        <v>0.3333333333333333</v>
      </c>
      <c r="BV163" s="143">
        <f>H163/BL163</f>
        <v>-0.14285714285714285</v>
      </c>
      <c r="BW163" s="143">
        <f>I163/BM163</f>
        <v>0.2857142857142857</v>
      </c>
      <c r="BX163" s="143">
        <f>J163/BN163</f>
        <v>0</v>
      </c>
      <c r="BY163" s="143">
        <f>K163/BO163</f>
        <v>0</v>
      </c>
      <c r="BZ163" s="143">
        <f>L163/BP163</f>
        <v>0</v>
      </c>
      <c r="CA163" s="143">
        <f>M163/BQ163</f>
        <v>0</v>
      </c>
      <c r="CB163" s="151">
        <f>N163/BR163</f>
        <v>0</v>
      </c>
      <c r="CD163" s="10"/>
    </row>
    <row r="164" spans="1:82" ht="12" outlineLevel="1">
      <c r="A164" s="11"/>
      <c r="B164" s="141">
        <v>384</v>
      </c>
      <c r="C164" s="138" t="s">
        <v>217</v>
      </c>
      <c r="D164" s="150" t="s">
        <v>119</v>
      </c>
      <c r="E164" s="258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132">
        <v>0</v>
      </c>
      <c r="Q164" s="268">
        <f>SUM(E164:P164)</f>
        <v>0</v>
      </c>
      <c r="R164" s="108">
        <f>E164/E$206</f>
        <v>0</v>
      </c>
      <c r="S164" s="108">
        <f>F164/F$206</f>
        <v>0</v>
      </c>
      <c r="T164" s="108">
        <f>G164/G$206</f>
        <v>0</v>
      </c>
      <c r="U164" s="108">
        <f>H164/H$206</f>
        <v>0</v>
      </c>
      <c r="V164" s="108">
        <f>I164/I$206</f>
        <v>0</v>
      </c>
      <c r="W164" s="108">
        <f>J164/J$206</f>
        <v>0</v>
      </c>
      <c r="X164" s="108">
        <f>K164/K$206</f>
        <v>0</v>
      </c>
      <c r="Y164" s="108">
        <f>L164/L$206</f>
        <v>0</v>
      </c>
      <c r="Z164" s="108">
        <f>M164/M$206</f>
        <v>0</v>
      </c>
      <c r="AA164" s="108">
        <f>N164/N$206</f>
        <v>0</v>
      </c>
      <c r="AB164" s="108">
        <f>O164/O$206</f>
        <v>0</v>
      </c>
      <c r="AC164" s="306">
        <f>P164/P$206</f>
        <v>0</v>
      </c>
      <c r="AD164" s="52">
        <f>Q164/Q$206</f>
        <v>0</v>
      </c>
      <c r="AE164" s="135"/>
      <c r="AF164" s="108"/>
      <c r="AG164" s="148"/>
      <c r="AH164" s="193">
        <f>AE164+AF164+AG164</f>
        <v>0</v>
      </c>
      <c r="AI164" s="135"/>
      <c r="AJ164" s="108"/>
      <c r="AK164" s="147"/>
      <c r="AL164" s="194">
        <f>AI164+AJ164+AK164</f>
        <v>0</v>
      </c>
      <c r="AM164" s="135"/>
      <c r="AN164" s="108"/>
      <c r="AO164" s="148"/>
      <c r="AP164" s="134">
        <f>AO164/11*12</f>
        <v>0</v>
      </c>
      <c r="AQ164" s="263">
        <f>AM164+AN164+AO164</f>
        <v>0</v>
      </c>
      <c r="AR164" s="263">
        <f>AM164+AN164+AP164</f>
        <v>0</v>
      </c>
      <c r="AS164" s="260">
        <f>AQ164/AQ$206</f>
        <v>0</v>
      </c>
      <c r="AT164" s="145">
        <f>SUM(L164:N164)</f>
        <v>0</v>
      </c>
      <c r="AU164" s="136">
        <f>AQ164</f>
        <v>0</v>
      </c>
      <c r="AV164" s="147"/>
      <c r="AW164" s="148"/>
      <c r="AX164" s="136">
        <f>P164-L164</f>
        <v>0</v>
      </c>
      <c r="AY164" s="136">
        <f>P164-M164</f>
        <v>0</v>
      </c>
      <c r="AZ164" s="136">
        <f>P164-N164</f>
        <v>0</v>
      </c>
      <c r="BA164" s="136">
        <f>P164-O164</f>
        <v>0</v>
      </c>
      <c r="BB164" s="136"/>
      <c r="BC164" s="221"/>
      <c r="BD164" s="11"/>
      <c r="BE164" s="10"/>
      <c r="BF164" s="10"/>
      <c r="BG164" s="11"/>
      <c r="BH164" s="10"/>
      <c r="BI164" s="145">
        <v>-1</v>
      </c>
      <c r="BJ164" s="132">
        <v>1</v>
      </c>
      <c r="BK164" s="132">
        <v>0</v>
      </c>
      <c r="BL164" s="132">
        <v>3</v>
      </c>
      <c r="BM164" s="132">
        <v>1</v>
      </c>
      <c r="BN164" s="132">
        <v>-2</v>
      </c>
      <c r="BO164" s="132">
        <v>3</v>
      </c>
      <c r="BP164" s="267">
        <v>2</v>
      </c>
      <c r="BQ164" s="132">
        <v>0.5</v>
      </c>
      <c r="BR164" s="136">
        <v>0.5</v>
      </c>
      <c r="BS164" s="143">
        <f>E164/BI164</f>
        <v>0</v>
      </c>
      <c r="BT164" s="143">
        <f>F164/BJ164</f>
        <v>0</v>
      </c>
      <c r="BU164" s="143"/>
      <c r="BV164" s="143">
        <f>H164/BL164</f>
        <v>0</v>
      </c>
      <c r="BW164" s="143">
        <f>I164/BM164</f>
        <v>0</v>
      </c>
      <c r="BX164" s="143">
        <f>J164/BN164</f>
        <v>0</v>
      </c>
      <c r="BY164" s="143">
        <f>K164/BO164</f>
        <v>0</v>
      </c>
      <c r="BZ164" s="143">
        <f>L164/BP164</f>
        <v>0</v>
      </c>
      <c r="CA164" s="143">
        <f>M164/BQ164</f>
        <v>0</v>
      </c>
      <c r="CB164" s="151">
        <f>N164/BR164</f>
        <v>0</v>
      </c>
      <c r="CD164" s="10"/>
    </row>
    <row r="165" spans="1:82" ht="12" outlineLevel="1">
      <c r="A165" s="11"/>
      <c r="B165" s="141">
        <v>417</v>
      </c>
      <c r="C165" s="142" t="s">
        <v>219</v>
      </c>
      <c r="D165" s="150" t="s">
        <v>125</v>
      </c>
      <c r="E165" s="258">
        <v>0</v>
      </c>
      <c r="F165" s="20">
        <v>0</v>
      </c>
      <c r="G165" s="20">
        <v>1</v>
      </c>
      <c r="H165" s="20">
        <v>2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132">
        <v>2</v>
      </c>
      <c r="Q165" s="268">
        <f>SUM(E165:P165)</f>
        <v>5</v>
      </c>
      <c r="R165" s="108">
        <f>E165/E$206</f>
        <v>0</v>
      </c>
      <c r="S165" s="108">
        <f>F165/F$206</f>
        <v>0</v>
      </c>
      <c r="T165" s="108">
        <f>G165/G$206</f>
        <v>5.318300271233314E-05</v>
      </c>
      <c r="U165" s="108">
        <f>H165/H$206</f>
        <v>0.00011807072436389397</v>
      </c>
      <c r="V165" s="108">
        <f>I165/I$206</f>
        <v>0</v>
      </c>
      <c r="W165" s="108">
        <f>J165/J$206</f>
        <v>0</v>
      </c>
      <c r="X165" s="108">
        <f>K165/K$206</f>
        <v>0</v>
      </c>
      <c r="Y165" s="108">
        <f>L165/L$206</f>
        <v>0</v>
      </c>
      <c r="Z165" s="108">
        <f>M165/M$206</f>
        <v>0</v>
      </c>
      <c r="AA165" s="108">
        <f>N165/N$206</f>
        <v>0</v>
      </c>
      <c r="AB165" s="108">
        <f>O165/O$206</f>
        <v>0</v>
      </c>
      <c r="AC165" s="306">
        <f>P165/P$206</f>
        <v>7.841599686336013E-05</v>
      </c>
      <c r="AD165" s="52">
        <f>Q165/Q$206</f>
        <v>2.1562598379355107E-05</v>
      </c>
      <c r="AE165" s="135"/>
      <c r="AF165" s="108"/>
      <c r="AG165" s="148"/>
      <c r="AH165" s="193">
        <f>AE165+AF165+AG165</f>
        <v>0</v>
      </c>
      <c r="AI165" s="135"/>
      <c r="AJ165" s="108"/>
      <c r="AK165" s="147"/>
      <c r="AL165" s="194">
        <f>AI165+AJ165+AK165</f>
        <v>0</v>
      </c>
      <c r="AM165" s="135"/>
      <c r="AN165" s="108"/>
      <c r="AO165" s="148"/>
      <c r="AP165" s="134">
        <f>AO165/11*12</f>
        <v>0</v>
      </c>
      <c r="AQ165" s="263">
        <f>AM165+AN165+AO165</f>
        <v>0</v>
      </c>
      <c r="AR165" s="263">
        <f>AM165+AN165+AP165</f>
        <v>0</v>
      </c>
      <c r="AS165" s="260">
        <f>AQ165/AQ$206</f>
        <v>0</v>
      </c>
      <c r="AT165" s="145">
        <f>SUM(L165:N165)</f>
        <v>0</v>
      </c>
      <c r="AU165" s="136">
        <f>AQ165</f>
        <v>0</v>
      </c>
      <c r="AV165" s="147"/>
      <c r="AW165" s="148"/>
      <c r="AX165" s="136">
        <f>P165-L165</f>
        <v>2</v>
      </c>
      <c r="AY165" s="136">
        <f>P165-M165</f>
        <v>2</v>
      </c>
      <c r="AZ165" s="136">
        <f>P165-N165</f>
        <v>2</v>
      </c>
      <c r="BA165" s="136">
        <f>P165-O165</f>
        <v>2</v>
      </c>
      <c r="BB165" s="136"/>
      <c r="BC165" s="221"/>
      <c r="BD165" s="11"/>
      <c r="BE165" s="10"/>
      <c r="BF165" s="10"/>
      <c r="BG165" s="11"/>
      <c r="BH165" s="10"/>
      <c r="BI165" s="14">
        <v>0</v>
      </c>
      <c r="BJ165" s="48">
        <v>0</v>
      </c>
      <c r="BK165" s="48">
        <v>0</v>
      </c>
      <c r="BL165" s="48">
        <v>0</v>
      </c>
      <c r="BM165" s="48">
        <v>0</v>
      </c>
      <c r="BN165" s="48">
        <v>0</v>
      </c>
      <c r="BO165" s="48">
        <v>0</v>
      </c>
      <c r="BP165" s="264">
        <v>57</v>
      </c>
      <c r="BQ165" s="48">
        <v>5.5</v>
      </c>
      <c r="BR165" s="82">
        <v>5.5</v>
      </c>
      <c r="BS165" s="143"/>
      <c r="BT165" s="143"/>
      <c r="BU165" s="143"/>
      <c r="BV165" s="143"/>
      <c r="BW165" s="143"/>
      <c r="BX165" s="143"/>
      <c r="BY165" s="143"/>
      <c r="BZ165" s="143">
        <f>L165/BP165</f>
        <v>0</v>
      </c>
      <c r="CA165" s="143">
        <f>M165/BQ165</f>
        <v>0</v>
      </c>
      <c r="CB165" s="151">
        <f>N165/BR165</f>
        <v>0</v>
      </c>
      <c r="CD165" s="10"/>
    </row>
    <row r="166" spans="1:82" ht="12" outlineLevel="1">
      <c r="A166" s="11"/>
      <c r="B166" s="141"/>
      <c r="C166" s="144" t="s">
        <v>159</v>
      </c>
      <c r="D166" s="150" t="s">
        <v>348</v>
      </c>
      <c r="E166" s="258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6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306"/>
      <c r="AD166" s="52"/>
      <c r="AE166" s="135"/>
      <c r="AF166" s="108"/>
      <c r="AG166" s="148"/>
      <c r="AH166" s="193"/>
      <c r="AI166" s="135"/>
      <c r="AJ166" s="108"/>
      <c r="AK166" s="147"/>
      <c r="AL166" s="194"/>
      <c r="AM166" s="135"/>
      <c r="AN166" s="108"/>
      <c r="AO166" s="148"/>
      <c r="AP166" s="134"/>
      <c r="AQ166" s="263"/>
      <c r="AR166" s="263"/>
      <c r="AS166" s="260"/>
      <c r="AT166" s="145"/>
      <c r="AU166" s="136"/>
      <c r="AV166" s="147"/>
      <c r="AW166" s="148"/>
      <c r="AX166" s="136"/>
      <c r="AY166" s="136"/>
      <c r="AZ166" s="136"/>
      <c r="BA166" s="136"/>
      <c r="BB166" s="136"/>
      <c r="BC166" s="221"/>
      <c r="BD166" s="11"/>
      <c r="BE166" s="10"/>
      <c r="BF166" s="10"/>
      <c r="BG166" s="11"/>
      <c r="BH166" s="10"/>
      <c r="BI166" s="14">
        <v>4</v>
      </c>
      <c r="BJ166" s="48">
        <v>-1</v>
      </c>
      <c r="BK166" s="48">
        <v>4</v>
      </c>
      <c r="BL166" s="48">
        <v>14</v>
      </c>
      <c r="BM166" s="48">
        <v>6</v>
      </c>
      <c r="BN166" s="48">
        <v>7</v>
      </c>
      <c r="BO166" s="48">
        <v>11</v>
      </c>
      <c r="BP166" s="264">
        <v>-51</v>
      </c>
      <c r="BQ166" s="48">
        <v>4</v>
      </c>
      <c r="BR166" s="82">
        <v>4</v>
      </c>
      <c r="BS166" s="143">
        <f>E166/BI166</f>
        <v>0</v>
      </c>
      <c r="BT166" s="143">
        <f>F166/BJ166</f>
        <v>0</v>
      </c>
      <c r="BU166" s="143">
        <f>G166/BK166</f>
        <v>0</v>
      </c>
      <c r="BV166" s="143">
        <f>H166/BL166</f>
        <v>0</v>
      </c>
      <c r="BW166" s="143">
        <f>I166/BM166</f>
        <v>0</v>
      </c>
      <c r="BX166" s="143">
        <f>J166/BN166</f>
        <v>0</v>
      </c>
      <c r="BY166" s="143">
        <f>K166/BO166</f>
        <v>0</v>
      </c>
      <c r="BZ166" s="143">
        <f>L166/BP166</f>
        <v>0</v>
      </c>
      <c r="CA166" s="143">
        <f>M166/BQ166</f>
        <v>0</v>
      </c>
      <c r="CB166" s="151">
        <f>N166/BR166</f>
        <v>0</v>
      </c>
      <c r="CD166" s="10"/>
    </row>
    <row r="167" spans="1:82" ht="12" outlineLevel="1">
      <c r="A167" s="11"/>
      <c r="B167" s="141">
        <v>613</v>
      </c>
      <c r="C167" s="144" t="s">
        <v>159</v>
      </c>
      <c r="D167" s="150" t="s">
        <v>158</v>
      </c>
      <c r="E167" s="150"/>
      <c r="F167" s="20"/>
      <c r="G167" s="20"/>
      <c r="H167" s="20"/>
      <c r="I167" s="20"/>
      <c r="J167" s="20"/>
      <c r="K167" s="20"/>
      <c r="L167" s="20">
        <v>0</v>
      </c>
      <c r="M167" s="20">
        <v>0</v>
      </c>
      <c r="N167" s="20">
        <v>0</v>
      </c>
      <c r="O167" s="20">
        <v>0</v>
      </c>
      <c r="P167" s="20"/>
      <c r="Q167" s="268">
        <f>SUM(E167:P167)</f>
        <v>0</v>
      </c>
      <c r="R167" s="108">
        <f>E167/E$206</f>
        <v>0</v>
      </c>
      <c r="S167" s="108">
        <f>F167/F$206</f>
        <v>0</v>
      </c>
      <c r="T167" s="108">
        <f>G167/G$206</f>
        <v>0</v>
      </c>
      <c r="U167" s="108">
        <f>H167/H$206</f>
        <v>0</v>
      </c>
      <c r="V167" s="108">
        <f>I167/I$206</f>
        <v>0</v>
      </c>
      <c r="W167" s="108">
        <f>J167/J$206</f>
        <v>0</v>
      </c>
      <c r="X167" s="108">
        <f>K167/K$206</f>
        <v>0</v>
      </c>
      <c r="Y167" s="108">
        <f>L167/L$206</f>
        <v>0</v>
      </c>
      <c r="Z167" s="108">
        <f>M167/M$206</f>
        <v>0</v>
      </c>
      <c r="AA167" s="108">
        <f>N167/N$206</f>
        <v>0</v>
      </c>
      <c r="AB167" s="108">
        <f>O167/O$206</f>
        <v>0</v>
      </c>
      <c r="AC167" s="306">
        <f>P167/P$206</f>
        <v>0</v>
      </c>
      <c r="AD167" s="52">
        <f>Q167/Q$206</f>
        <v>0</v>
      </c>
      <c r="AE167" s="135"/>
      <c r="AF167" s="108"/>
      <c r="AG167" s="148"/>
      <c r="AH167" s="193">
        <f>AE167+AF167+AG167</f>
        <v>0</v>
      </c>
      <c r="AI167" s="135"/>
      <c r="AJ167" s="108"/>
      <c r="AK167" s="147"/>
      <c r="AL167" s="194">
        <f>AI167+AJ167+AK167</f>
        <v>0</v>
      </c>
      <c r="AM167" s="135"/>
      <c r="AN167" s="108"/>
      <c r="AO167" s="148"/>
      <c r="AP167" s="134">
        <f>AO167/11*12</f>
        <v>0</v>
      </c>
      <c r="AQ167" s="263">
        <f>AM167+AN167+AO167</f>
        <v>0</v>
      </c>
      <c r="AR167" s="263">
        <f>AM167+AN167+AP167</f>
        <v>0</v>
      </c>
      <c r="AS167" s="260">
        <f>AQ167/AQ$206</f>
        <v>0</v>
      </c>
      <c r="AT167" s="145">
        <f>SUM(L167:N167)</f>
        <v>0</v>
      </c>
      <c r="AU167" s="136">
        <f>AQ167</f>
        <v>0</v>
      </c>
      <c r="AV167" s="147"/>
      <c r="AW167" s="148"/>
      <c r="AX167" s="136">
        <f>P167-L167</f>
        <v>0</v>
      </c>
      <c r="AY167" s="136">
        <f>P167-M167</f>
        <v>0</v>
      </c>
      <c r="AZ167" s="136">
        <f>P167-N167</f>
        <v>0</v>
      </c>
      <c r="BA167" s="136">
        <f>P167-O167</f>
        <v>0</v>
      </c>
      <c r="BB167" s="136"/>
      <c r="BC167" s="221"/>
      <c r="BD167" s="11"/>
      <c r="BE167" s="10"/>
      <c r="BF167" s="10"/>
      <c r="BG167" s="11"/>
      <c r="BH167" s="10"/>
      <c r="BI167" s="14">
        <v>33</v>
      </c>
      <c r="BJ167" s="48">
        <v>18</v>
      </c>
      <c r="BK167" s="48">
        <v>-7</v>
      </c>
      <c r="BL167" s="48">
        <v>3</v>
      </c>
      <c r="BM167" s="48">
        <v>10</v>
      </c>
      <c r="BN167" s="48">
        <v>-3</v>
      </c>
      <c r="BO167" s="48">
        <v>6</v>
      </c>
      <c r="BP167" s="264">
        <v>25</v>
      </c>
      <c r="BQ167" s="48">
        <v>25</v>
      </c>
      <c r="BR167" s="82">
        <v>25</v>
      </c>
      <c r="BS167" s="143">
        <f>E167/BI167</f>
        <v>0</v>
      </c>
      <c r="BT167" s="143">
        <f>F167/BJ167</f>
        <v>0</v>
      </c>
      <c r="BU167" s="143">
        <f>G167/BK167</f>
        <v>0</v>
      </c>
      <c r="BV167" s="143">
        <f>H167/BL167</f>
        <v>0</v>
      </c>
      <c r="BW167" s="143">
        <f>I167/BM167</f>
        <v>0</v>
      </c>
      <c r="BX167" s="143">
        <f>J167/BN167</f>
        <v>0</v>
      </c>
      <c r="BY167" s="143">
        <f>K167/BO167</f>
        <v>0</v>
      </c>
      <c r="BZ167" s="143">
        <f>L167/BP167</f>
        <v>0</v>
      </c>
      <c r="CA167" s="143">
        <f>M167/BQ167</f>
        <v>0</v>
      </c>
      <c r="CB167" s="151">
        <f>N167/BR167</f>
        <v>0</v>
      </c>
      <c r="CD167" s="10"/>
    </row>
    <row r="168" spans="1:82" ht="12" outlineLevel="1">
      <c r="A168" s="11"/>
      <c r="B168" s="141">
        <v>121</v>
      </c>
      <c r="C168" s="142" t="s">
        <v>221</v>
      </c>
      <c r="D168" s="150" t="s">
        <v>47</v>
      </c>
      <c r="E168" s="258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/>
      <c r="Q168" s="268">
        <f>SUM(E168:P168)</f>
        <v>0</v>
      </c>
      <c r="R168" s="108">
        <f>E168/E$206</f>
        <v>0</v>
      </c>
      <c r="S168" s="108">
        <f>F168/F$206</f>
        <v>0</v>
      </c>
      <c r="T168" s="108">
        <f>G168/G$206</f>
        <v>0</v>
      </c>
      <c r="U168" s="108">
        <f>H168/H$206</f>
        <v>0</v>
      </c>
      <c r="V168" s="108">
        <f>I168/I$206</f>
        <v>0</v>
      </c>
      <c r="W168" s="108">
        <f>J168/J$206</f>
        <v>0</v>
      </c>
      <c r="X168" s="108">
        <f>K168/K$206</f>
        <v>0</v>
      </c>
      <c r="Y168" s="108">
        <f>L168/L$206</f>
        <v>0</v>
      </c>
      <c r="Z168" s="108">
        <f>M168/M$206</f>
        <v>0</v>
      </c>
      <c r="AA168" s="108">
        <f>N168/N$206</f>
        <v>0</v>
      </c>
      <c r="AB168" s="108">
        <f>O168/O$206</f>
        <v>0</v>
      </c>
      <c r="AC168" s="306">
        <f>P168/P$206</f>
        <v>0</v>
      </c>
      <c r="AD168" s="52">
        <f>Q168/Q$206</f>
        <v>0</v>
      </c>
      <c r="AE168" s="135"/>
      <c r="AF168" s="108"/>
      <c r="AG168" s="148"/>
      <c r="AH168" s="193">
        <f>AE168+AF168+AG168</f>
        <v>0</v>
      </c>
      <c r="AI168" s="135"/>
      <c r="AJ168" s="108"/>
      <c r="AK168" s="147"/>
      <c r="AL168" s="194">
        <f>AI168+AJ168+AK168</f>
        <v>0</v>
      </c>
      <c r="AM168" s="135"/>
      <c r="AN168" s="108"/>
      <c r="AO168" s="148"/>
      <c r="AP168" s="134">
        <f>AO168/11*12</f>
        <v>0</v>
      </c>
      <c r="AQ168" s="263">
        <f>AM168+AN168+AO168</f>
        <v>0</v>
      </c>
      <c r="AR168" s="263">
        <f>AM168+AN168+AP168</f>
        <v>0</v>
      </c>
      <c r="AS168" s="260">
        <f>AQ168/AQ$206</f>
        <v>0</v>
      </c>
      <c r="AT168" s="145">
        <f>SUM(L168:N168)</f>
        <v>0</v>
      </c>
      <c r="AU168" s="136">
        <f>AQ168</f>
        <v>0</v>
      </c>
      <c r="AV168" s="147"/>
      <c r="AW168" s="148"/>
      <c r="AX168" s="136">
        <f>P168-L168</f>
        <v>0</v>
      </c>
      <c r="AY168" s="136">
        <f>P168-M168</f>
        <v>0</v>
      </c>
      <c r="AZ168" s="136">
        <f>P168-N168</f>
        <v>0</v>
      </c>
      <c r="BA168" s="136">
        <f>P168-O168</f>
        <v>0</v>
      </c>
      <c r="BB168" s="136"/>
      <c r="BC168" s="221"/>
      <c r="BD168" s="11"/>
      <c r="BE168" s="10"/>
      <c r="BF168" s="10"/>
      <c r="BG168" s="11"/>
      <c r="BH168" s="10"/>
      <c r="BI168" s="145">
        <v>-24</v>
      </c>
      <c r="BJ168" s="132">
        <v>64</v>
      </c>
      <c r="BK168" s="132">
        <v>83</v>
      </c>
      <c r="BL168" s="132">
        <v>-4</v>
      </c>
      <c r="BM168" s="132">
        <v>7</v>
      </c>
      <c r="BN168" s="132">
        <v>-26</v>
      </c>
      <c r="BO168" s="132">
        <v>8</v>
      </c>
      <c r="BP168" s="267">
        <v>14</v>
      </c>
      <c r="BQ168" s="132">
        <v>-18.5</v>
      </c>
      <c r="BR168" s="136">
        <v>-18.5</v>
      </c>
      <c r="BS168" s="143">
        <f>E168/BI168</f>
        <v>0</v>
      </c>
      <c r="BT168" s="143">
        <f>F168/BJ168</f>
        <v>0</v>
      </c>
      <c r="BU168" s="143">
        <f>G168/BK168</f>
        <v>0</v>
      </c>
      <c r="BV168" s="143">
        <f>H168/BL168</f>
        <v>0</v>
      </c>
      <c r="BW168" s="143">
        <f>I168/BM168</f>
        <v>0</v>
      </c>
      <c r="BX168" s="143">
        <f>J168/BN168</f>
        <v>0</v>
      </c>
      <c r="BY168" s="143">
        <f>K168/BO168</f>
        <v>0</v>
      </c>
      <c r="BZ168" s="143">
        <f>L168/BP168</f>
        <v>0</v>
      </c>
      <c r="CA168" s="143">
        <f>M168/BQ168</f>
        <v>0</v>
      </c>
      <c r="CB168" s="151">
        <f>N168/BR168</f>
        <v>0</v>
      </c>
      <c r="CD168" s="10"/>
    </row>
    <row r="169" spans="1:82" ht="12" outlineLevel="1">
      <c r="A169" s="11"/>
      <c r="B169" s="131">
        <v>266</v>
      </c>
      <c r="C169" s="138" t="s">
        <v>27</v>
      </c>
      <c r="D169" s="150" t="s">
        <v>81</v>
      </c>
      <c r="E169" s="258">
        <v>0</v>
      </c>
      <c r="F169" s="20">
        <v>0</v>
      </c>
      <c r="G169" s="20">
        <v>0</v>
      </c>
      <c r="H169" s="20">
        <v>3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/>
      <c r="Q169" s="268">
        <f>SUM(E169:P169)</f>
        <v>3</v>
      </c>
      <c r="R169" s="108">
        <f>E169/E$206</f>
        <v>0</v>
      </c>
      <c r="S169" s="108">
        <f>F169/F$206</f>
        <v>0</v>
      </c>
      <c r="T169" s="108">
        <f>G169/G$206</f>
        <v>0</v>
      </c>
      <c r="U169" s="108">
        <f>H169/H$206</f>
        <v>0.00017710608654584095</v>
      </c>
      <c r="V169" s="108">
        <f>I169/I$206</f>
        <v>0</v>
      </c>
      <c r="W169" s="108">
        <f>J169/J$206</f>
        <v>0</v>
      </c>
      <c r="X169" s="108">
        <f>K169/K$206</f>
        <v>0</v>
      </c>
      <c r="Y169" s="108">
        <f>L169/L$206</f>
        <v>0</v>
      </c>
      <c r="Z169" s="108">
        <f>M169/M$206</f>
        <v>0</v>
      </c>
      <c r="AA169" s="108">
        <f>N169/N$206</f>
        <v>0</v>
      </c>
      <c r="AB169" s="108">
        <f>O169/O$206</f>
        <v>0</v>
      </c>
      <c r="AC169" s="306">
        <f>P169/P$206</f>
        <v>0</v>
      </c>
      <c r="AD169" s="52">
        <f>Q169/Q$206</f>
        <v>1.2937559027613063E-05</v>
      </c>
      <c r="AE169" s="135"/>
      <c r="AF169" s="108"/>
      <c r="AG169" s="148"/>
      <c r="AH169" s="193">
        <f>AE169+AF169+AG169</f>
        <v>0</v>
      </c>
      <c r="AI169" s="135"/>
      <c r="AJ169" s="108"/>
      <c r="AK169" s="147"/>
      <c r="AL169" s="194">
        <f>AI169+AJ169+AK169</f>
        <v>0</v>
      </c>
      <c r="AM169" s="135"/>
      <c r="AN169" s="108"/>
      <c r="AO169" s="148"/>
      <c r="AP169" s="134">
        <f>AO169/11*12</f>
        <v>0</v>
      </c>
      <c r="AQ169" s="263">
        <f>AM169+AN169+AO169</f>
        <v>0</v>
      </c>
      <c r="AR169" s="263">
        <f>AM169+AN169+AP169</f>
        <v>0</v>
      </c>
      <c r="AS169" s="260">
        <f>AQ169/AQ$206</f>
        <v>0</v>
      </c>
      <c r="AT169" s="145">
        <f>SUM(L169:N169)</f>
        <v>0</v>
      </c>
      <c r="AU169" s="136">
        <f>AQ169</f>
        <v>0</v>
      </c>
      <c r="AV169" s="147"/>
      <c r="AW169" s="148"/>
      <c r="AX169" s="136">
        <f>P169-L169</f>
        <v>0</v>
      </c>
      <c r="AY169" s="136">
        <f>P169-M169</f>
        <v>0</v>
      </c>
      <c r="AZ169" s="136">
        <f>P169-N169</f>
        <v>0</v>
      </c>
      <c r="BA169" s="136">
        <f>P169-O169</f>
        <v>0</v>
      </c>
      <c r="BB169" s="136"/>
      <c r="BC169" s="221"/>
      <c r="BD169" s="11"/>
      <c r="BE169" s="10"/>
      <c r="BF169" s="10"/>
      <c r="BG169" s="11"/>
      <c r="BH169" s="10"/>
      <c r="BI169" s="145">
        <v>0</v>
      </c>
      <c r="BJ169" s="132">
        <v>-1</v>
      </c>
      <c r="BK169" s="132">
        <v>0</v>
      </c>
      <c r="BL169" s="132">
        <v>1</v>
      </c>
      <c r="BM169" s="132">
        <v>1</v>
      </c>
      <c r="BN169" s="132">
        <v>1</v>
      </c>
      <c r="BO169" s="132">
        <v>-1</v>
      </c>
      <c r="BP169" s="267">
        <v>6</v>
      </c>
      <c r="BQ169" s="132">
        <v>0.5</v>
      </c>
      <c r="BR169" s="136">
        <v>0.5</v>
      </c>
      <c r="BS169" s="143"/>
      <c r="BT169" s="143">
        <f>F169/BJ169</f>
        <v>0</v>
      </c>
      <c r="BU169" s="143"/>
      <c r="BV169" s="143">
        <f>H169/BL169</f>
        <v>3</v>
      </c>
      <c r="BW169" s="143">
        <f>I169/BM169</f>
        <v>0</v>
      </c>
      <c r="BX169" s="143">
        <f>J169/BN169</f>
        <v>0</v>
      </c>
      <c r="BY169" s="143">
        <f>K169/BO169</f>
        <v>0</v>
      </c>
      <c r="BZ169" s="143">
        <f>L169/BP169</f>
        <v>0</v>
      </c>
      <c r="CA169" s="143">
        <f>M169/BQ169</f>
        <v>0</v>
      </c>
      <c r="CB169" s="151">
        <f>N169/BR169</f>
        <v>0</v>
      </c>
      <c r="CD169" s="10"/>
    </row>
    <row r="170" spans="1:82" ht="12" outlineLevel="1">
      <c r="A170" s="11"/>
      <c r="B170" s="131">
        <v>105</v>
      </c>
      <c r="C170" s="142" t="s">
        <v>221</v>
      </c>
      <c r="D170" s="150" t="s">
        <v>33</v>
      </c>
      <c r="E170" s="258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1"/>
      <c r="Q170" s="268">
        <f>SUM(E170:P170)</f>
        <v>0</v>
      </c>
      <c r="R170" s="108">
        <f>E170/E$206</f>
        <v>0</v>
      </c>
      <c r="S170" s="108">
        <f>F170/F$206</f>
        <v>0</v>
      </c>
      <c r="T170" s="108">
        <f>G170/G$206</f>
        <v>0</v>
      </c>
      <c r="U170" s="108">
        <f>H170/H$206</f>
        <v>0</v>
      </c>
      <c r="V170" s="108">
        <f>I170/I$206</f>
        <v>0</v>
      </c>
      <c r="W170" s="108">
        <f>J170/J$206</f>
        <v>0</v>
      </c>
      <c r="X170" s="108">
        <f>K170/K$206</f>
        <v>0</v>
      </c>
      <c r="Y170" s="108">
        <f>L170/L$206</f>
        <v>0</v>
      </c>
      <c r="Z170" s="108">
        <f>M170/M$206</f>
        <v>0</v>
      </c>
      <c r="AA170" s="108">
        <f>N170/N$206</f>
        <v>0</v>
      </c>
      <c r="AB170" s="108">
        <f>O170/O$206</f>
        <v>0</v>
      </c>
      <c r="AC170" s="306">
        <f>P170/P$206</f>
        <v>0</v>
      </c>
      <c r="AD170" s="52">
        <f>Q170/Q$206</f>
        <v>0</v>
      </c>
      <c r="AE170" s="135"/>
      <c r="AF170" s="108"/>
      <c r="AG170" s="148"/>
      <c r="AH170" s="193">
        <f>AE170+AF170+AG170</f>
        <v>0</v>
      </c>
      <c r="AI170" s="135"/>
      <c r="AJ170" s="108"/>
      <c r="AK170" s="147"/>
      <c r="AL170" s="194">
        <f>AI170+AJ170+AK170</f>
        <v>0</v>
      </c>
      <c r="AM170" s="135"/>
      <c r="AN170" s="108"/>
      <c r="AO170" s="148"/>
      <c r="AP170" s="134">
        <f>AO170/11*12</f>
        <v>0</v>
      </c>
      <c r="AQ170" s="263">
        <f>AM170+AN170+AO170</f>
        <v>0</v>
      </c>
      <c r="AR170" s="263">
        <f>AM170+AN170+AP170</f>
        <v>0</v>
      </c>
      <c r="AS170" s="260">
        <f>AQ170/AQ$206</f>
        <v>0</v>
      </c>
      <c r="AT170" s="145">
        <f>SUM(L170:N170)</f>
        <v>0</v>
      </c>
      <c r="AU170" s="136">
        <f>AQ170</f>
        <v>0</v>
      </c>
      <c r="AV170" s="147"/>
      <c r="AW170" s="148"/>
      <c r="AX170" s="136">
        <f>P170-L170</f>
        <v>0</v>
      </c>
      <c r="AY170" s="136">
        <f>P170-M170</f>
        <v>0</v>
      </c>
      <c r="AZ170" s="136">
        <f>P170-N170</f>
        <v>0</v>
      </c>
      <c r="BA170" s="136">
        <f>P170-O170</f>
        <v>0</v>
      </c>
      <c r="BB170" s="136"/>
      <c r="BC170" s="221"/>
      <c r="BD170" s="11"/>
      <c r="BE170" s="10"/>
      <c r="BF170" s="10"/>
      <c r="BG170" s="11"/>
      <c r="BH170" s="10"/>
      <c r="BI170" s="14">
        <v>107</v>
      </c>
      <c r="BJ170" s="48">
        <v>48</v>
      </c>
      <c r="BK170" s="48">
        <v>109</v>
      </c>
      <c r="BL170" s="48">
        <v>53</v>
      </c>
      <c r="BM170" s="48">
        <v>87</v>
      </c>
      <c r="BN170" s="48">
        <v>45</v>
      </c>
      <c r="BO170" s="48">
        <v>-4</v>
      </c>
      <c r="BP170" s="264">
        <v>92</v>
      </c>
      <c r="BQ170" s="48">
        <v>28.5</v>
      </c>
      <c r="BR170" s="82">
        <v>28.5</v>
      </c>
      <c r="BS170" s="143">
        <f>E170/BI170</f>
        <v>0</v>
      </c>
      <c r="BT170" s="143">
        <f>F170/BJ170</f>
        <v>0</v>
      </c>
      <c r="BU170" s="143">
        <f>G170/BK170</f>
        <v>0</v>
      </c>
      <c r="BV170" s="143">
        <f>H170/BL170</f>
        <v>0</v>
      </c>
      <c r="BW170" s="143">
        <f>I170/BM170</f>
        <v>0</v>
      </c>
      <c r="BX170" s="143">
        <f>J170/BN170</f>
        <v>0</v>
      </c>
      <c r="BY170" s="143">
        <f>K170/BO170</f>
        <v>0</v>
      </c>
      <c r="BZ170" s="143">
        <f>L170/BP170</f>
        <v>0</v>
      </c>
      <c r="CA170" s="143">
        <f>M170/BQ170</f>
        <v>0</v>
      </c>
      <c r="CB170" s="151">
        <f>N170/BR170</f>
        <v>0</v>
      </c>
      <c r="CD170" s="10"/>
    </row>
    <row r="171" spans="1:82" ht="12" outlineLevel="1">
      <c r="A171" s="11"/>
      <c r="B171" s="131">
        <v>316</v>
      </c>
      <c r="C171" s="138" t="s">
        <v>217</v>
      </c>
      <c r="D171" s="150" t="s">
        <v>95</v>
      </c>
      <c r="E171" s="150"/>
      <c r="F171" s="20"/>
      <c r="G171" s="20"/>
      <c r="H171" s="20"/>
      <c r="I171" s="20"/>
      <c r="J171" s="20"/>
      <c r="K171" s="20"/>
      <c r="L171" s="20">
        <v>0</v>
      </c>
      <c r="M171" s="20">
        <v>0</v>
      </c>
      <c r="N171" s="20">
        <v>0</v>
      </c>
      <c r="O171" s="20">
        <v>0</v>
      </c>
      <c r="P171" s="20"/>
      <c r="Q171" s="268">
        <f>SUM(E171:P171)</f>
        <v>0</v>
      </c>
      <c r="R171" s="108">
        <f>E171/E$206</f>
        <v>0</v>
      </c>
      <c r="S171" s="108">
        <f>F171/F$206</f>
        <v>0</v>
      </c>
      <c r="T171" s="108">
        <f>G171/G$206</f>
        <v>0</v>
      </c>
      <c r="U171" s="108">
        <f>H171/H$206</f>
        <v>0</v>
      </c>
      <c r="V171" s="108">
        <f>I171/I$206</f>
        <v>0</v>
      </c>
      <c r="W171" s="108">
        <f>J171/J$206</f>
        <v>0</v>
      </c>
      <c r="X171" s="108">
        <f>K171/K$206</f>
        <v>0</v>
      </c>
      <c r="Y171" s="108">
        <f>L171/L$206</f>
        <v>0</v>
      </c>
      <c r="Z171" s="108">
        <f>M171/M$206</f>
        <v>0</v>
      </c>
      <c r="AA171" s="108">
        <f>N171/N$206</f>
        <v>0</v>
      </c>
      <c r="AB171" s="108">
        <f>O171/O$206</f>
        <v>0</v>
      </c>
      <c r="AC171" s="306">
        <f>P171/P$206</f>
        <v>0</v>
      </c>
      <c r="AD171" s="52">
        <f>Q171/Q$206</f>
        <v>0</v>
      </c>
      <c r="AE171" s="135"/>
      <c r="AF171" s="108"/>
      <c r="AG171" s="148"/>
      <c r="AH171" s="193">
        <f>AE171+AF171+AG171</f>
        <v>0</v>
      </c>
      <c r="AI171" s="135"/>
      <c r="AJ171" s="108"/>
      <c r="AK171" s="147"/>
      <c r="AL171" s="194">
        <f>AI171+AJ171+AK171</f>
        <v>0</v>
      </c>
      <c r="AM171" s="135"/>
      <c r="AN171" s="108"/>
      <c r="AO171" s="148"/>
      <c r="AP171" s="134">
        <f>AO171/11*12</f>
        <v>0</v>
      </c>
      <c r="AQ171" s="263">
        <f>AM171+AN171+AO171</f>
        <v>0</v>
      </c>
      <c r="AR171" s="263">
        <f>AM171+AN171+AP171</f>
        <v>0</v>
      </c>
      <c r="AS171" s="260">
        <f>AQ171/AQ$206</f>
        <v>0</v>
      </c>
      <c r="AT171" s="145">
        <f>SUM(L171:N171)</f>
        <v>0</v>
      </c>
      <c r="AU171" s="136">
        <f>AQ171</f>
        <v>0</v>
      </c>
      <c r="AV171" s="147"/>
      <c r="AW171" s="148"/>
      <c r="AX171" s="136">
        <f>P171-L171</f>
        <v>0</v>
      </c>
      <c r="AY171" s="136">
        <f>P171-M171</f>
        <v>0</v>
      </c>
      <c r="AZ171" s="136">
        <f>P171-N171</f>
        <v>0</v>
      </c>
      <c r="BA171" s="136">
        <f>P171-O171</f>
        <v>0</v>
      </c>
      <c r="BB171" s="136"/>
      <c r="BC171" s="221"/>
      <c r="BD171" s="11"/>
      <c r="BE171" s="10"/>
      <c r="BF171" s="10"/>
      <c r="BG171" s="11"/>
      <c r="BH171" s="10"/>
      <c r="BI171" s="14">
        <v>6</v>
      </c>
      <c r="BJ171" s="48">
        <v>6</v>
      </c>
      <c r="BK171" s="48">
        <v>8</v>
      </c>
      <c r="BL171" s="48">
        <v>1</v>
      </c>
      <c r="BM171" s="48">
        <v>3</v>
      </c>
      <c r="BN171" s="48">
        <v>4</v>
      </c>
      <c r="BO171" s="48">
        <v>1</v>
      </c>
      <c r="BP171" s="264">
        <v>4</v>
      </c>
      <c r="BQ171" s="48">
        <v>7.5</v>
      </c>
      <c r="BR171" s="82">
        <v>7.5</v>
      </c>
      <c r="BS171" s="143">
        <f>E171/BI171</f>
        <v>0</v>
      </c>
      <c r="BT171" s="143">
        <f>F171/BJ171</f>
        <v>0</v>
      </c>
      <c r="BU171" s="143">
        <f>G171/BK171</f>
        <v>0</v>
      </c>
      <c r="BV171" s="143">
        <f>H171/BL171</f>
        <v>0</v>
      </c>
      <c r="BW171" s="143">
        <f>I171/BM171</f>
        <v>0</v>
      </c>
      <c r="BX171" s="143">
        <f>J171/BN171</f>
        <v>0</v>
      </c>
      <c r="BY171" s="143">
        <f>K171/BO171</f>
        <v>0</v>
      </c>
      <c r="BZ171" s="143">
        <f>L171/BP171</f>
        <v>0</v>
      </c>
      <c r="CA171" s="143">
        <f>M171/BQ171</f>
        <v>0</v>
      </c>
      <c r="CB171" s="151">
        <f>N171/BR171</f>
        <v>0</v>
      </c>
      <c r="CD171" s="10"/>
    </row>
    <row r="172" spans="1:82" ht="12" outlineLevel="1">
      <c r="A172" s="11"/>
      <c r="B172" s="141">
        <v>619</v>
      </c>
      <c r="C172" s="144" t="s">
        <v>159</v>
      </c>
      <c r="D172" s="150" t="s">
        <v>322</v>
      </c>
      <c r="E172" s="150"/>
      <c r="F172" s="20"/>
      <c r="G172" s="20"/>
      <c r="H172" s="20"/>
      <c r="I172" s="20"/>
      <c r="J172" s="20"/>
      <c r="K172" s="20"/>
      <c r="L172" s="20">
        <v>0</v>
      </c>
      <c r="M172" s="20">
        <v>0</v>
      </c>
      <c r="N172" s="20">
        <v>0</v>
      </c>
      <c r="O172" s="20">
        <v>0</v>
      </c>
      <c r="P172" s="20"/>
      <c r="Q172" s="268">
        <f>SUM(E172:P172)</f>
        <v>0</v>
      </c>
      <c r="R172" s="108">
        <f>E172/E$206</f>
        <v>0</v>
      </c>
      <c r="S172" s="108">
        <f>F172/F$206</f>
        <v>0</v>
      </c>
      <c r="T172" s="108">
        <f>G172/G$206</f>
        <v>0</v>
      </c>
      <c r="U172" s="108">
        <f>H172/H$206</f>
        <v>0</v>
      </c>
      <c r="V172" s="108">
        <f>I172/I$206</f>
        <v>0</v>
      </c>
      <c r="W172" s="108">
        <f>J172/J$206</f>
        <v>0</v>
      </c>
      <c r="X172" s="108">
        <f>K172/K$206</f>
        <v>0</v>
      </c>
      <c r="Y172" s="108">
        <f>L172/L$206</f>
        <v>0</v>
      </c>
      <c r="Z172" s="108">
        <f>M172/M$206</f>
        <v>0</v>
      </c>
      <c r="AA172" s="108">
        <f>N172/N$206</f>
        <v>0</v>
      </c>
      <c r="AB172" s="108">
        <f>O172/O$206</f>
        <v>0</v>
      </c>
      <c r="AC172" s="306">
        <f>P172/P$206</f>
        <v>0</v>
      </c>
      <c r="AD172" s="52">
        <f>Q172/Q$206</f>
        <v>0</v>
      </c>
      <c r="AE172" s="135"/>
      <c r="AF172" s="108"/>
      <c r="AG172" s="148"/>
      <c r="AH172" s="193">
        <f>AE172+AF172+AG172</f>
        <v>0</v>
      </c>
      <c r="AI172" s="135"/>
      <c r="AJ172" s="108"/>
      <c r="AK172" s="147"/>
      <c r="AL172" s="194">
        <f>AI172+AJ172+AK172</f>
        <v>0</v>
      </c>
      <c r="AM172" s="135"/>
      <c r="AN172" s="108"/>
      <c r="AO172" s="148"/>
      <c r="AP172" s="134">
        <f>AO172/11*12</f>
        <v>0</v>
      </c>
      <c r="AQ172" s="263">
        <f>AM172+AN172+AO172</f>
        <v>0</v>
      </c>
      <c r="AR172" s="263">
        <f>AM172+AN172+AP172</f>
        <v>0</v>
      </c>
      <c r="AS172" s="260">
        <f>AQ172/AQ$206</f>
        <v>0</v>
      </c>
      <c r="AT172" s="145">
        <f>SUM(L172:N172)</f>
        <v>0</v>
      </c>
      <c r="AU172" s="136">
        <f>AQ172</f>
        <v>0</v>
      </c>
      <c r="AV172" s="147"/>
      <c r="AW172" s="148"/>
      <c r="AX172" s="136">
        <f>P172-L172</f>
        <v>0</v>
      </c>
      <c r="AY172" s="136">
        <f>P172-M172</f>
        <v>0</v>
      </c>
      <c r="AZ172" s="136">
        <f>P172-N172</f>
        <v>0</v>
      </c>
      <c r="BA172" s="136">
        <f>P172-O172</f>
        <v>0</v>
      </c>
      <c r="BB172" s="136"/>
      <c r="BC172" s="221"/>
      <c r="BD172" s="11"/>
      <c r="BE172" s="10"/>
      <c r="BF172" s="10"/>
      <c r="BG172" s="11"/>
      <c r="BH172" s="10"/>
      <c r="BI172" s="145">
        <v>0</v>
      </c>
      <c r="BJ172" s="132">
        <v>1</v>
      </c>
      <c r="BK172" s="132">
        <v>1</v>
      </c>
      <c r="BL172" s="132">
        <v>0</v>
      </c>
      <c r="BM172" s="132">
        <v>-1</v>
      </c>
      <c r="BN172" s="132">
        <v>-1</v>
      </c>
      <c r="BO172" s="132">
        <v>0</v>
      </c>
      <c r="BP172" s="267">
        <v>0</v>
      </c>
      <c r="BQ172" s="132">
        <v>-0.5</v>
      </c>
      <c r="BR172" s="136">
        <v>-0.5</v>
      </c>
      <c r="BS172" s="143"/>
      <c r="BT172" s="143">
        <f>F172/BJ172</f>
        <v>0</v>
      </c>
      <c r="BU172" s="143">
        <f>G172/BK172</f>
        <v>0</v>
      </c>
      <c r="BV172" s="143"/>
      <c r="BW172" s="143">
        <f>I172/BM172</f>
        <v>0</v>
      </c>
      <c r="BX172" s="143">
        <f>J172/BN172</f>
        <v>0</v>
      </c>
      <c r="BY172" s="143"/>
      <c r="BZ172" s="143"/>
      <c r="CA172" s="143">
        <f>M172/BQ172</f>
        <v>0</v>
      </c>
      <c r="CB172" s="151">
        <f>N172/BR172</f>
        <v>0</v>
      </c>
      <c r="CD172" s="10"/>
    </row>
    <row r="173" spans="1:82" ht="12" outlineLevel="1">
      <c r="A173" s="11"/>
      <c r="B173" s="141">
        <v>517</v>
      </c>
      <c r="C173" s="142" t="s">
        <v>219</v>
      </c>
      <c r="D173" s="150" t="s">
        <v>141</v>
      </c>
      <c r="E173" s="266">
        <v>1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132">
        <v>0</v>
      </c>
      <c r="Q173" s="268">
        <f>SUM(E173:P173)</f>
        <v>1</v>
      </c>
      <c r="R173" s="108">
        <f>E173/E$206</f>
        <v>2.3424140919631773E-05</v>
      </c>
      <c r="S173" s="108">
        <f>F173/F$206</f>
        <v>0</v>
      </c>
      <c r="T173" s="108">
        <f>G173/G$206</f>
        <v>0</v>
      </c>
      <c r="U173" s="108">
        <f>H173/H$206</f>
        <v>0</v>
      </c>
      <c r="V173" s="108">
        <f>I173/I$206</f>
        <v>0</v>
      </c>
      <c r="W173" s="108">
        <f>J173/J$206</f>
        <v>0</v>
      </c>
      <c r="X173" s="108">
        <f>K173/K$206</f>
        <v>0</v>
      </c>
      <c r="Y173" s="108">
        <f>L173/L$206</f>
        <v>0</v>
      </c>
      <c r="Z173" s="108">
        <f>M173/M$206</f>
        <v>0</v>
      </c>
      <c r="AA173" s="108">
        <f>N173/N$206</f>
        <v>0</v>
      </c>
      <c r="AB173" s="108">
        <f>O173/O$206</f>
        <v>0</v>
      </c>
      <c r="AC173" s="306">
        <f>P173/P$206</f>
        <v>0</v>
      </c>
      <c r="AD173" s="52">
        <f>Q173/Q$206</f>
        <v>4.312519675871021E-06</v>
      </c>
      <c r="AE173" s="135"/>
      <c r="AF173" s="108"/>
      <c r="AG173" s="148"/>
      <c r="AH173" s="193">
        <f>AE173+AF173+AG173</f>
        <v>0</v>
      </c>
      <c r="AI173" s="135"/>
      <c r="AJ173" s="108"/>
      <c r="AK173" s="147"/>
      <c r="AL173" s="194">
        <f>AI173+AJ173+AK173</f>
        <v>0</v>
      </c>
      <c r="AM173" s="135"/>
      <c r="AN173" s="108"/>
      <c r="AO173" s="148"/>
      <c r="AP173" s="134">
        <f>AO173/11*12</f>
        <v>0</v>
      </c>
      <c r="AQ173" s="263">
        <f>AM173+AN173+AO173</f>
        <v>0</v>
      </c>
      <c r="AR173" s="263">
        <f>AM173+AN173+AP173</f>
        <v>0</v>
      </c>
      <c r="AS173" s="260">
        <f>AQ173/AQ$206</f>
        <v>0</v>
      </c>
      <c r="AT173" s="145">
        <f>SUM(L173:N173)</f>
        <v>0</v>
      </c>
      <c r="AU173" s="136">
        <f>AQ173</f>
        <v>0</v>
      </c>
      <c r="AV173" s="147"/>
      <c r="AW173" s="148"/>
      <c r="AX173" s="136">
        <f>P173-L173</f>
        <v>0</v>
      </c>
      <c r="AY173" s="136">
        <f>P173-M173</f>
        <v>0</v>
      </c>
      <c r="AZ173" s="136">
        <f>P173-N173</f>
        <v>0</v>
      </c>
      <c r="BA173" s="136">
        <f>P173-O173</f>
        <v>0</v>
      </c>
      <c r="BB173" s="136"/>
      <c r="BC173" s="221"/>
      <c r="BD173" s="11"/>
      <c r="BE173" s="10"/>
      <c r="BF173" s="10"/>
      <c r="BG173" s="11"/>
      <c r="BH173" s="10"/>
      <c r="BI173" s="14">
        <v>3</v>
      </c>
      <c r="BJ173" s="48">
        <v>6</v>
      </c>
      <c r="BK173" s="48">
        <v>13</v>
      </c>
      <c r="BL173" s="48">
        <v>15</v>
      </c>
      <c r="BM173" s="48">
        <v>8</v>
      </c>
      <c r="BN173" s="48">
        <v>25</v>
      </c>
      <c r="BO173" s="48">
        <v>-1</v>
      </c>
      <c r="BP173" s="264">
        <v>27</v>
      </c>
      <c r="BQ173" s="48">
        <v>22</v>
      </c>
      <c r="BR173" s="82">
        <v>22</v>
      </c>
      <c r="BS173" s="143">
        <f>E173/BI173</f>
        <v>0.3333333333333333</v>
      </c>
      <c r="BT173" s="143">
        <f>F173/BJ173</f>
        <v>0</v>
      </c>
      <c r="BU173" s="143">
        <f>G173/BK173</f>
        <v>0</v>
      </c>
      <c r="BV173" s="143">
        <f>H173/BL173</f>
        <v>0</v>
      </c>
      <c r="BW173" s="143">
        <f>I173/BM173</f>
        <v>0</v>
      </c>
      <c r="BX173" s="143">
        <f>J173/BN173</f>
        <v>0</v>
      </c>
      <c r="BY173" s="143">
        <f>K173/BO173</f>
        <v>0</v>
      </c>
      <c r="BZ173" s="143">
        <f>L173/BP173</f>
        <v>0</v>
      </c>
      <c r="CA173" s="143">
        <f>M173/BQ173</f>
        <v>0</v>
      </c>
      <c r="CB173" s="151">
        <f>N173/BR173</f>
        <v>0</v>
      </c>
      <c r="CD173" s="10"/>
    </row>
    <row r="174" spans="1:82" ht="12" outlineLevel="1">
      <c r="A174" s="11"/>
      <c r="B174" s="141">
        <v>123</v>
      </c>
      <c r="C174" s="142" t="s">
        <v>221</v>
      </c>
      <c r="D174" s="150" t="s">
        <v>48</v>
      </c>
      <c r="E174" s="258">
        <v>0</v>
      </c>
      <c r="F174" s="20">
        <v>0</v>
      </c>
      <c r="G174" s="20">
        <v>0</v>
      </c>
      <c r="H174" s="20">
        <v>0</v>
      </c>
      <c r="I174" s="20">
        <v>2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132">
        <v>0</v>
      </c>
      <c r="Q174" s="268">
        <f>SUM(E174:P174)</f>
        <v>2</v>
      </c>
      <c r="R174" s="108">
        <f>E174/E$206</f>
        <v>0</v>
      </c>
      <c r="S174" s="108">
        <f>F174/F$206</f>
        <v>0</v>
      </c>
      <c r="T174" s="108">
        <f>G174/G$206</f>
        <v>0</v>
      </c>
      <c r="U174" s="108">
        <f>H174/H$206</f>
        <v>0</v>
      </c>
      <c r="V174" s="108">
        <f>I174/I$206</f>
        <v>0.00013023376961646154</v>
      </c>
      <c r="W174" s="108">
        <f>J174/J$206</f>
        <v>0</v>
      </c>
      <c r="X174" s="108">
        <f>K174/K$206</f>
        <v>0</v>
      </c>
      <c r="Y174" s="108">
        <f>L174/L$206</f>
        <v>0</v>
      </c>
      <c r="Z174" s="108">
        <f>M174/M$206</f>
        <v>0</v>
      </c>
      <c r="AA174" s="108">
        <f>N174/N$206</f>
        <v>0</v>
      </c>
      <c r="AB174" s="108">
        <f>O174/O$206</f>
        <v>0</v>
      </c>
      <c r="AC174" s="306">
        <f>P174/P$206</f>
        <v>0</v>
      </c>
      <c r="AD174" s="52">
        <f>Q174/Q$206</f>
        <v>8.625039351742042E-06</v>
      </c>
      <c r="AE174" s="135"/>
      <c r="AF174" s="108"/>
      <c r="AG174" s="148"/>
      <c r="AH174" s="193">
        <f>AE174+AF174+AG174</f>
        <v>0</v>
      </c>
      <c r="AI174" s="135"/>
      <c r="AJ174" s="108"/>
      <c r="AK174" s="147"/>
      <c r="AL174" s="194">
        <f>AI174+AJ174+AK174</f>
        <v>0</v>
      </c>
      <c r="AM174" s="135"/>
      <c r="AN174" s="108"/>
      <c r="AO174" s="148"/>
      <c r="AP174" s="134">
        <f>AO174/11*12</f>
        <v>0</v>
      </c>
      <c r="AQ174" s="263">
        <f>AM174+AN174+AO174</f>
        <v>0</v>
      </c>
      <c r="AR174" s="263">
        <f>AM174+AN174+AP174</f>
        <v>0</v>
      </c>
      <c r="AS174" s="260">
        <f>AQ174/AQ$206</f>
        <v>0</v>
      </c>
      <c r="AT174" s="145">
        <f>SUM(L174:N174)</f>
        <v>0</v>
      </c>
      <c r="AU174" s="136">
        <f>AQ174</f>
        <v>0</v>
      </c>
      <c r="AV174" s="147"/>
      <c r="AW174" s="148"/>
      <c r="AX174" s="136">
        <f>P174-L174</f>
        <v>0</v>
      </c>
      <c r="AY174" s="136">
        <f>P174-M174</f>
        <v>0</v>
      </c>
      <c r="AZ174" s="136">
        <f>P174-N174</f>
        <v>0</v>
      </c>
      <c r="BA174" s="136">
        <f>P174-O174</f>
        <v>0</v>
      </c>
      <c r="BB174" s="136"/>
      <c r="BC174" s="221"/>
      <c r="BD174" s="11"/>
      <c r="BE174" s="10"/>
      <c r="BF174" s="10"/>
      <c r="BG174" s="11"/>
      <c r="BH174" s="10"/>
      <c r="BI174" s="14">
        <v>297</v>
      </c>
      <c r="BJ174" s="48">
        <v>395</v>
      </c>
      <c r="BK174" s="48">
        <v>598</v>
      </c>
      <c r="BL174" s="48">
        <v>972</v>
      </c>
      <c r="BM174" s="48">
        <v>811</v>
      </c>
      <c r="BN174" s="48">
        <v>831</v>
      </c>
      <c r="BO174" s="48">
        <v>988</v>
      </c>
      <c r="BP174" s="264">
        <v>1362</v>
      </c>
      <c r="BQ174" s="48">
        <v>2018</v>
      </c>
      <c r="BR174" s="82">
        <v>2018</v>
      </c>
      <c r="BS174" s="143">
        <f>E174/BI174</f>
        <v>0</v>
      </c>
      <c r="BT174" s="143">
        <f>F174/BJ174</f>
        <v>0</v>
      </c>
      <c r="BU174" s="143">
        <f>G174/BK174</f>
        <v>0</v>
      </c>
      <c r="BV174" s="143">
        <f>H174/BL174</f>
        <v>0</v>
      </c>
      <c r="BW174" s="143">
        <f>I174/BM174</f>
        <v>0.002466091245376079</v>
      </c>
      <c r="BX174" s="143">
        <f>J174/BN174</f>
        <v>0</v>
      </c>
      <c r="BY174" s="143">
        <f>K174/BO174</f>
        <v>0</v>
      </c>
      <c r="BZ174" s="143">
        <f>L174/BP174</f>
        <v>0</v>
      </c>
      <c r="CA174" s="143">
        <f>M174/BQ174</f>
        <v>0</v>
      </c>
      <c r="CB174" s="151">
        <f>N174/BR174</f>
        <v>0</v>
      </c>
      <c r="CD174" s="10"/>
    </row>
    <row r="175" spans="1:82" ht="12" outlineLevel="1">
      <c r="A175" s="11"/>
      <c r="B175" s="141">
        <v>267</v>
      </c>
      <c r="C175" s="138" t="s">
        <v>27</v>
      </c>
      <c r="D175" s="150" t="s">
        <v>82</v>
      </c>
      <c r="E175" s="150"/>
      <c r="F175" s="20"/>
      <c r="G175" s="20"/>
      <c r="H175" s="20"/>
      <c r="I175" s="20"/>
      <c r="J175" s="20"/>
      <c r="K175" s="20"/>
      <c r="L175" s="20">
        <v>0</v>
      </c>
      <c r="M175" s="20">
        <v>0</v>
      </c>
      <c r="N175" s="20">
        <v>0</v>
      </c>
      <c r="O175" s="20">
        <v>0</v>
      </c>
      <c r="P175" s="20"/>
      <c r="Q175" s="268">
        <f>SUM(E175:P175)</f>
        <v>0</v>
      </c>
      <c r="R175" s="108">
        <f>E175/E$206</f>
        <v>0</v>
      </c>
      <c r="S175" s="108">
        <f>F175/F$206</f>
        <v>0</v>
      </c>
      <c r="T175" s="108">
        <f>G175/G$206</f>
        <v>0</v>
      </c>
      <c r="U175" s="108">
        <f>H175/H$206</f>
        <v>0</v>
      </c>
      <c r="V175" s="108">
        <f>I175/I$206</f>
        <v>0</v>
      </c>
      <c r="W175" s="108">
        <f>J175/J$206</f>
        <v>0</v>
      </c>
      <c r="X175" s="108">
        <f>K175/K$206</f>
        <v>0</v>
      </c>
      <c r="Y175" s="108">
        <f>L175/L$206</f>
        <v>0</v>
      </c>
      <c r="Z175" s="108">
        <f>M175/M$206</f>
        <v>0</v>
      </c>
      <c r="AA175" s="108">
        <f>N175/N$206</f>
        <v>0</v>
      </c>
      <c r="AB175" s="108">
        <f>O175/O$206</f>
        <v>0</v>
      </c>
      <c r="AC175" s="306">
        <f>P175/P$206</f>
        <v>0</v>
      </c>
      <c r="AD175" s="52">
        <f>Q175/Q$206</f>
        <v>0</v>
      </c>
      <c r="AE175" s="135"/>
      <c r="AF175" s="108"/>
      <c r="AG175" s="148"/>
      <c r="AH175" s="193">
        <f>AE175+AF175+AG175</f>
        <v>0</v>
      </c>
      <c r="AI175" s="135"/>
      <c r="AJ175" s="108"/>
      <c r="AK175" s="147"/>
      <c r="AL175" s="194">
        <f>AI175+AJ175+AK175</f>
        <v>0</v>
      </c>
      <c r="AM175" s="135"/>
      <c r="AN175" s="108"/>
      <c r="AO175" s="148"/>
      <c r="AP175" s="134">
        <f>AO175/11*12</f>
        <v>0</v>
      </c>
      <c r="AQ175" s="263">
        <f>AM175+AN175+AO175</f>
        <v>0</v>
      </c>
      <c r="AR175" s="263">
        <f>AM175+AN175+AP175</f>
        <v>0</v>
      </c>
      <c r="AS175" s="260">
        <f>AQ175/AQ$206</f>
        <v>0</v>
      </c>
      <c r="AT175" s="145">
        <f>SUM(L175:N175)</f>
        <v>0</v>
      </c>
      <c r="AU175" s="136">
        <f>AQ175</f>
        <v>0</v>
      </c>
      <c r="AV175" s="147"/>
      <c r="AW175" s="148"/>
      <c r="AX175" s="136">
        <f>P175-L175</f>
        <v>0</v>
      </c>
      <c r="AY175" s="136">
        <f>P175-M175</f>
        <v>0</v>
      </c>
      <c r="AZ175" s="136">
        <f>P175-N175</f>
        <v>0</v>
      </c>
      <c r="BA175" s="136">
        <f>P175-O175</f>
        <v>0</v>
      </c>
      <c r="BB175" s="136"/>
      <c r="BC175" s="221"/>
      <c r="BD175" s="11"/>
      <c r="BE175" s="10"/>
      <c r="BF175" s="10"/>
      <c r="BG175" s="11"/>
      <c r="BH175" s="10"/>
      <c r="BI175" s="145">
        <v>2</v>
      </c>
      <c r="BJ175" s="132">
        <v>-1</v>
      </c>
      <c r="BK175" s="132">
        <v>-1</v>
      </c>
      <c r="BL175" s="132">
        <v>-1</v>
      </c>
      <c r="BM175" s="132">
        <v>0</v>
      </c>
      <c r="BN175" s="132">
        <v>-1</v>
      </c>
      <c r="BO175" s="132">
        <v>-1</v>
      </c>
      <c r="BP175" s="267">
        <v>0</v>
      </c>
      <c r="BQ175" s="132">
        <v>-0.5</v>
      </c>
      <c r="BR175" s="136">
        <v>-0.5</v>
      </c>
      <c r="BS175" s="143">
        <f>E175/BI175</f>
        <v>0</v>
      </c>
      <c r="BT175" s="143">
        <f>F175/BJ175</f>
        <v>0</v>
      </c>
      <c r="BU175" s="143">
        <f>G175/BK175</f>
        <v>0</v>
      </c>
      <c r="BV175" s="143">
        <f>H175/BL175</f>
        <v>0</v>
      </c>
      <c r="BW175" s="143"/>
      <c r="BX175" s="143">
        <f>J175/BN175</f>
        <v>0</v>
      </c>
      <c r="BY175" s="143">
        <f>K175/BO175</f>
        <v>0</v>
      </c>
      <c r="BZ175" s="143"/>
      <c r="CA175" s="143">
        <f>M175/BQ175</f>
        <v>0</v>
      </c>
      <c r="CB175" s="151">
        <f>N175/BR175</f>
        <v>0</v>
      </c>
      <c r="CD175" s="10"/>
    </row>
    <row r="176" spans="1:82" ht="12" outlineLevel="1">
      <c r="A176" s="11"/>
      <c r="B176" s="141" t="s">
        <v>13</v>
      </c>
      <c r="C176" s="142" t="s">
        <v>219</v>
      </c>
      <c r="D176" s="150" t="s">
        <v>134</v>
      </c>
      <c r="E176" s="150"/>
      <c r="F176" s="20"/>
      <c r="G176" s="20"/>
      <c r="H176" s="20"/>
      <c r="I176" s="20"/>
      <c r="J176" s="20"/>
      <c r="K176" s="20"/>
      <c r="L176" s="20">
        <v>0</v>
      </c>
      <c r="M176" s="20">
        <v>0</v>
      </c>
      <c r="N176" s="20">
        <v>0</v>
      </c>
      <c r="O176" s="20">
        <v>0</v>
      </c>
      <c r="P176" s="20"/>
      <c r="Q176" s="268">
        <f>SUM(E176:P176)</f>
        <v>0</v>
      </c>
      <c r="R176" s="108">
        <f>E176/E$206</f>
        <v>0</v>
      </c>
      <c r="S176" s="108">
        <f>F176/F$206</f>
        <v>0</v>
      </c>
      <c r="T176" s="108">
        <f>G176/G$206</f>
        <v>0</v>
      </c>
      <c r="U176" s="108">
        <f>H176/H$206</f>
        <v>0</v>
      </c>
      <c r="V176" s="108">
        <f>I176/I$206</f>
        <v>0</v>
      </c>
      <c r="W176" s="108">
        <f>J176/J$206</f>
        <v>0</v>
      </c>
      <c r="X176" s="108">
        <f>K176/K$206</f>
        <v>0</v>
      </c>
      <c r="Y176" s="108">
        <f>L176/L$206</f>
        <v>0</v>
      </c>
      <c r="Z176" s="108">
        <f>M176/M$206</f>
        <v>0</v>
      </c>
      <c r="AA176" s="108">
        <f>N176/N$206</f>
        <v>0</v>
      </c>
      <c r="AB176" s="108">
        <f>O176/O$206</f>
        <v>0</v>
      </c>
      <c r="AC176" s="306">
        <f>P176/P$206</f>
        <v>0</v>
      </c>
      <c r="AD176" s="52">
        <f>Q176/Q$206</f>
        <v>0</v>
      </c>
      <c r="AE176" s="135"/>
      <c r="AF176" s="108"/>
      <c r="AG176" s="148"/>
      <c r="AH176" s="193">
        <f>AE176+AF176+AG176</f>
        <v>0</v>
      </c>
      <c r="AI176" s="135"/>
      <c r="AJ176" s="108"/>
      <c r="AK176" s="147"/>
      <c r="AL176" s="194">
        <f>AI176+AJ176+AK176</f>
        <v>0</v>
      </c>
      <c r="AM176" s="135"/>
      <c r="AN176" s="108"/>
      <c r="AO176" s="148"/>
      <c r="AP176" s="134">
        <f>AO176/11*12</f>
        <v>0</v>
      </c>
      <c r="AQ176" s="263">
        <f>AM176+AN176+AO176</f>
        <v>0</v>
      </c>
      <c r="AR176" s="263">
        <f>AM176+AN176+AP176</f>
        <v>0</v>
      </c>
      <c r="AS176" s="260">
        <f>AQ176/AQ$206</f>
        <v>0</v>
      </c>
      <c r="AT176" s="145">
        <f>SUM(L176:N176)</f>
        <v>0</v>
      </c>
      <c r="AU176" s="136">
        <f>AQ176</f>
        <v>0</v>
      </c>
      <c r="AV176" s="147"/>
      <c r="AW176" s="148"/>
      <c r="AX176" s="136">
        <f>P176-L176</f>
        <v>0</v>
      </c>
      <c r="AY176" s="136">
        <f>P176-M176</f>
        <v>0</v>
      </c>
      <c r="AZ176" s="136">
        <f>P176-N176</f>
        <v>0</v>
      </c>
      <c r="BA176" s="136">
        <f>P176-O176</f>
        <v>0</v>
      </c>
      <c r="BB176" s="136"/>
      <c r="BC176" s="221"/>
      <c r="BD176" s="11"/>
      <c r="BE176" s="10"/>
      <c r="BF176" s="10"/>
      <c r="BG176" s="11"/>
      <c r="BH176" s="10"/>
      <c r="BI176" s="145">
        <v>0</v>
      </c>
      <c r="BJ176" s="132">
        <v>2</v>
      </c>
      <c r="BK176" s="132">
        <v>0</v>
      </c>
      <c r="BL176" s="132">
        <v>1</v>
      </c>
      <c r="BM176" s="132">
        <v>0</v>
      </c>
      <c r="BN176" s="132">
        <v>2</v>
      </c>
      <c r="BO176" s="132">
        <v>1</v>
      </c>
      <c r="BP176" s="267">
        <v>-4</v>
      </c>
      <c r="BQ176" s="132">
        <v>0</v>
      </c>
      <c r="BR176" s="136">
        <v>0</v>
      </c>
      <c r="BS176" s="143"/>
      <c r="BT176" s="143">
        <f>F176/BJ176</f>
        <v>0</v>
      </c>
      <c r="BU176" s="143"/>
      <c r="BV176" s="143">
        <f>H176/BL176</f>
        <v>0</v>
      </c>
      <c r="BW176" s="143"/>
      <c r="BX176" s="143">
        <f>J176/BN176</f>
        <v>0</v>
      </c>
      <c r="BY176" s="143">
        <f>K176/BO176</f>
        <v>0</v>
      </c>
      <c r="BZ176" s="143">
        <f>L176/BP176</f>
        <v>0</v>
      </c>
      <c r="CA176" s="143"/>
      <c r="CB176" s="151"/>
      <c r="CD176" s="10"/>
    </row>
    <row r="177" spans="1:82" ht="12" outlineLevel="1">
      <c r="A177" s="11"/>
      <c r="B177" s="141" t="s">
        <v>15</v>
      </c>
      <c r="C177" s="142" t="s">
        <v>219</v>
      </c>
      <c r="D177" s="150" t="s">
        <v>137</v>
      </c>
      <c r="E177" s="150"/>
      <c r="F177" s="20"/>
      <c r="G177" s="20"/>
      <c r="H177" s="20"/>
      <c r="I177" s="20"/>
      <c r="J177" s="20"/>
      <c r="K177" s="20"/>
      <c r="L177" s="20">
        <v>0</v>
      </c>
      <c r="M177" s="20">
        <v>0</v>
      </c>
      <c r="N177" s="20">
        <v>0</v>
      </c>
      <c r="O177" s="20">
        <v>0</v>
      </c>
      <c r="P177" s="20"/>
      <c r="Q177" s="268">
        <f>SUM(E177:P177)</f>
        <v>0</v>
      </c>
      <c r="R177" s="108">
        <f>E177/E$206</f>
        <v>0</v>
      </c>
      <c r="S177" s="108">
        <f>F177/F$206</f>
        <v>0</v>
      </c>
      <c r="T177" s="108">
        <f>G177/G$206</f>
        <v>0</v>
      </c>
      <c r="U177" s="108">
        <f>H177/H$206</f>
        <v>0</v>
      </c>
      <c r="V177" s="108">
        <f>I177/I$206</f>
        <v>0</v>
      </c>
      <c r="W177" s="108">
        <f>J177/J$206</f>
        <v>0</v>
      </c>
      <c r="X177" s="108">
        <f>K177/K$206</f>
        <v>0</v>
      </c>
      <c r="Y177" s="108">
        <f>L177/L$206</f>
        <v>0</v>
      </c>
      <c r="Z177" s="108">
        <f>M177/M$206</f>
        <v>0</v>
      </c>
      <c r="AA177" s="108">
        <f>N177/N$206</f>
        <v>0</v>
      </c>
      <c r="AB177" s="108">
        <f>O177/O$206</f>
        <v>0</v>
      </c>
      <c r="AC177" s="306">
        <f>P177/P$206</f>
        <v>0</v>
      </c>
      <c r="AD177" s="52">
        <f>Q177/Q$206</f>
        <v>0</v>
      </c>
      <c r="AE177" s="135"/>
      <c r="AF177" s="108"/>
      <c r="AG177" s="148"/>
      <c r="AH177" s="193">
        <f>AE177+AF177+AG177</f>
        <v>0</v>
      </c>
      <c r="AI177" s="135"/>
      <c r="AJ177" s="108"/>
      <c r="AK177" s="147"/>
      <c r="AL177" s="194">
        <f>AI177+AJ177+AK177</f>
        <v>0</v>
      </c>
      <c r="AM177" s="135"/>
      <c r="AN177" s="108"/>
      <c r="AO177" s="148"/>
      <c r="AP177" s="134">
        <f>AO177/11*12</f>
        <v>0</v>
      </c>
      <c r="AQ177" s="263">
        <f>AM177+AN177+AO177</f>
        <v>0</v>
      </c>
      <c r="AR177" s="263">
        <f>AM177+AN177+AP177</f>
        <v>0</v>
      </c>
      <c r="AS177" s="260">
        <f>AQ177/AQ$206</f>
        <v>0</v>
      </c>
      <c r="AT177" s="145">
        <f>SUM(L177:N177)</f>
        <v>0</v>
      </c>
      <c r="AU177" s="136">
        <f>AQ177</f>
        <v>0</v>
      </c>
      <c r="AV177" s="147"/>
      <c r="AW177" s="148"/>
      <c r="AX177" s="136">
        <f>P177-L177</f>
        <v>0</v>
      </c>
      <c r="AY177" s="136">
        <f>P177-M177</f>
        <v>0</v>
      </c>
      <c r="AZ177" s="136">
        <f>P177-N177</f>
        <v>0</v>
      </c>
      <c r="BA177" s="136">
        <f>P177-O177</f>
        <v>0</v>
      </c>
      <c r="BB177" s="136"/>
      <c r="BC177" s="221"/>
      <c r="BD177" s="11"/>
      <c r="BE177" s="10"/>
      <c r="BF177" s="10"/>
      <c r="BG177" s="11"/>
      <c r="BH177" s="10"/>
      <c r="BI177" s="145">
        <v>0</v>
      </c>
      <c r="BJ177" s="132">
        <v>1</v>
      </c>
      <c r="BK177" s="132">
        <v>0</v>
      </c>
      <c r="BL177" s="132">
        <v>0</v>
      </c>
      <c r="BM177" s="132">
        <v>0</v>
      </c>
      <c r="BN177" s="132">
        <v>0</v>
      </c>
      <c r="BO177" s="132">
        <v>0</v>
      </c>
      <c r="BP177" s="267">
        <v>0</v>
      </c>
      <c r="BQ177" s="132">
        <v>0</v>
      </c>
      <c r="BR177" s="136">
        <v>0</v>
      </c>
      <c r="BS177" s="143"/>
      <c r="BT177" s="143">
        <f>F177/BJ177</f>
        <v>0</v>
      </c>
      <c r="BU177" s="143"/>
      <c r="BV177" s="143"/>
      <c r="BW177" s="143"/>
      <c r="BX177" s="143"/>
      <c r="BY177" s="143"/>
      <c r="BZ177" s="143"/>
      <c r="CA177" s="143"/>
      <c r="CB177" s="151"/>
      <c r="CD177" s="10"/>
    </row>
    <row r="178" spans="1:82" ht="12" outlineLevel="1">
      <c r="A178" s="11"/>
      <c r="B178" s="141">
        <v>125</v>
      </c>
      <c r="C178" s="142" t="s">
        <v>221</v>
      </c>
      <c r="D178" s="152" t="s">
        <v>50</v>
      </c>
      <c r="E178" s="152"/>
      <c r="F178" s="20"/>
      <c r="G178" s="20"/>
      <c r="H178" s="20"/>
      <c r="I178" s="20"/>
      <c r="J178" s="20"/>
      <c r="K178" s="20"/>
      <c r="L178" s="20">
        <v>0</v>
      </c>
      <c r="M178" s="20">
        <v>0</v>
      </c>
      <c r="N178" s="20">
        <v>0</v>
      </c>
      <c r="O178" s="20">
        <v>0</v>
      </c>
      <c r="P178" s="20"/>
      <c r="Q178" s="268">
        <f>SUM(E178:P178)</f>
        <v>0</v>
      </c>
      <c r="R178" s="108">
        <f>E178/E$206</f>
        <v>0</v>
      </c>
      <c r="S178" s="108">
        <f>F178/F$206</f>
        <v>0</v>
      </c>
      <c r="T178" s="108">
        <f>G178/G$206</f>
        <v>0</v>
      </c>
      <c r="U178" s="108">
        <f>H178/H$206</f>
        <v>0</v>
      </c>
      <c r="V178" s="108">
        <f>I178/I$206</f>
        <v>0</v>
      </c>
      <c r="W178" s="108">
        <f>J178/J$206</f>
        <v>0</v>
      </c>
      <c r="X178" s="108">
        <f>K178/K$206</f>
        <v>0</v>
      </c>
      <c r="Y178" s="108">
        <f>L178/L$206</f>
        <v>0</v>
      </c>
      <c r="Z178" s="108">
        <f>M178/M$206</f>
        <v>0</v>
      </c>
      <c r="AA178" s="108">
        <f>N178/N$206</f>
        <v>0</v>
      </c>
      <c r="AB178" s="108">
        <f>O178/O$206</f>
        <v>0</v>
      </c>
      <c r="AC178" s="306">
        <f>P178/P$206</f>
        <v>0</v>
      </c>
      <c r="AD178" s="52">
        <f>Q178/Q$206</f>
        <v>0</v>
      </c>
      <c r="AE178" s="135"/>
      <c r="AF178" s="108"/>
      <c r="AG178" s="148"/>
      <c r="AH178" s="193">
        <f>AE178+AF178+AG178</f>
        <v>0</v>
      </c>
      <c r="AI178" s="135"/>
      <c r="AJ178" s="108"/>
      <c r="AK178" s="147"/>
      <c r="AL178" s="194">
        <f>AI178+AJ178+AK178</f>
        <v>0</v>
      </c>
      <c r="AM178" s="135"/>
      <c r="AN178" s="108"/>
      <c r="AO178" s="148"/>
      <c r="AP178" s="134">
        <f>AO178/11*12</f>
        <v>0</v>
      </c>
      <c r="AQ178" s="263">
        <f>AM178+AN178+AO178</f>
        <v>0</v>
      </c>
      <c r="AR178" s="263">
        <f>AM178+AN178+AP178</f>
        <v>0</v>
      </c>
      <c r="AS178" s="260">
        <f>AQ178/AQ$206</f>
        <v>0</v>
      </c>
      <c r="AT178" s="145">
        <f>SUM(L178:N178)</f>
        <v>0</v>
      </c>
      <c r="AU178" s="136">
        <f>AQ178</f>
        <v>0</v>
      </c>
      <c r="AV178" s="147"/>
      <c r="AW178" s="148"/>
      <c r="AX178" s="136">
        <f>P178-L178</f>
        <v>0</v>
      </c>
      <c r="AY178" s="136">
        <f>P178-M178</f>
        <v>0</v>
      </c>
      <c r="AZ178" s="136">
        <f>P178-N178</f>
        <v>0</v>
      </c>
      <c r="BA178" s="136">
        <f>P178-O178</f>
        <v>0</v>
      </c>
      <c r="BB178" s="136"/>
      <c r="BC178" s="221"/>
      <c r="BD178" s="11"/>
      <c r="BE178" s="10"/>
      <c r="BF178" s="10"/>
      <c r="BG178" s="11"/>
      <c r="BH178" s="10"/>
      <c r="BI178" s="145">
        <v>-1</v>
      </c>
      <c r="BJ178" s="132">
        <v>0</v>
      </c>
      <c r="BK178" s="132">
        <v>-2</v>
      </c>
      <c r="BL178" s="132">
        <v>0</v>
      </c>
      <c r="BM178" s="132">
        <v>0</v>
      </c>
      <c r="BN178" s="132">
        <v>-1</v>
      </c>
      <c r="BO178" s="132">
        <v>1</v>
      </c>
      <c r="BP178" s="267">
        <v>-2</v>
      </c>
      <c r="BQ178" s="132">
        <v>1</v>
      </c>
      <c r="BR178" s="136">
        <v>1</v>
      </c>
      <c r="BS178" s="143">
        <f>E178/BI178</f>
        <v>0</v>
      </c>
      <c r="BT178" s="143"/>
      <c r="BU178" s="143">
        <f>G178/BK178</f>
        <v>0</v>
      </c>
      <c r="BV178" s="143"/>
      <c r="BW178" s="143"/>
      <c r="BX178" s="143">
        <f>J178/BN178</f>
        <v>0</v>
      </c>
      <c r="BY178" s="143">
        <f>K178/BO178</f>
        <v>0</v>
      </c>
      <c r="BZ178" s="143">
        <f>L178/BP178</f>
        <v>0</v>
      </c>
      <c r="CA178" s="143">
        <f>M178/BQ178</f>
        <v>0</v>
      </c>
      <c r="CB178" s="151">
        <f>N178/BR178</f>
        <v>0</v>
      </c>
      <c r="CD178" s="10"/>
    </row>
    <row r="179" spans="1:82" ht="12" outlineLevel="1">
      <c r="A179" s="11"/>
      <c r="B179" s="141" t="s">
        <v>16</v>
      </c>
      <c r="C179" s="142" t="s">
        <v>219</v>
      </c>
      <c r="D179" s="150" t="s">
        <v>135</v>
      </c>
      <c r="E179" s="150"/>
      <c r="F179" s="20"/>
      <c r="G179" s="20"/>
      <c r="H179" s="20"/>
      <c r="I179" s="20"/>
      <c r="J179" s="20"/>
      <c r="K179" s="20"/>
      <c r="L179" s="20">
        <v>0</v>
      </c>
      <c r="M179" s="20">
        <v>0</v>
      </c>
      <c r="N179" s="20">
        <v>0</v>
      </c>
      <c r="O179" s="20">
        <v>0</v>
      </c>
      <c r="P179" s="20"/>
      <c r="Q179" s="268">
        <f>SUM(E179:P179)</f>
        <v>0</v>
      </c>
      <c r="R179" s="108">
        <f>E179/E$206</f>
        <v>0</v>
      </c>
      <c r="S179" s="108">
        <f>F179/F$206</f>
        <v>0</v>
      </c>
      <c r="T179" s="108">
        <f>G179/G$206</f>
        <v>0</v>
      </c>
      <c r="U179" s="108">
        <f>H179/H$206</f>
        <v>0</v>
      </c>
      <c r="V179" s="108">
        <f>I179/I$206</f>
        <v>0</v>
      </c>
      <c r="W179" s="108">
        <f>J179/J$206</f>
        <v>0</v>
      </c>
      <c r="X179" s="108">
        <f>K179/K$206</f>
        <v>0</v>
      </c>
      <c r="Y179" s="108">
        <f>L179/L$206</f>
        <v>0</v>
      </c>
      <c r="Z179" s="108">
        <f>M179/M$206</f>
        <v>0</v>
      </c>
      <c r="AA179" s="108">
        <f>N179/N$206</f>
        <v>0</v>
      </c>
      <c r="AB179" s="108">
        <f>O179/O$206</f>
        <v>0</v>
      </c>
      <c r="AC179" s="306">
        <f>P179/P$206</f>
        <v>0</v>
      </c>
      <c r="AD179" s="52">
        <f>Q179/Q$206</f>
        <v>0</v>
      </c>
      <c r="AE179" s="135"/>
      <c r="AF179" s="108"/>
      <c r="AG179" s="148"/>
      <c r="AH179" s="193">
        <f>AE179+AF179+AG179</f>
        <v>0</v>
      </c>
      <c r="AI179" s="135"/>
      <c r="AJ179" s="108"/>
      <c r="AK179" s="147"/>
      <c r="AL179" s="194">
        <f>AI179+AJ179+AK179</f>
        <v>0</v>
      </c>
      <c r="AM179" s="135"/>
      <c r="AN179" s="108"/>
      <c r="AO179" s="148"/>
      <c r="AP179" s="134">
        <f>AO179/11*12</f>
        <v>0</v>
      </c>
      <c r="AQ179" s="263">
        <f>AM179+AN179+AO179</f>
        <v>0</v>
      </c>
      <c r="AR179" s="263">
        <f>AM179+AN179+AP179</f>
        <v>0</v>
      </c>
      <c r="AS179" s="260">
        <f>AQ179/AQ$206</f>
        <v>0</v>
      </c>
      <c r="AT179" s="145">
        <f>SUM(L179:N179)</f>
        <v>0</v>
      </c>
      <c r="AU179" s="136">
        <f>AQ179</f>
        <v>0</v>
      </c>
      <c r="AV179" s="147"/>
      <c r="AW179" s="148"/>
      <c r="AX179" s="136">
        <f>P179-L179</f>
        <v>0</v>
      </c>
      <c r="AY179" s="136">
        <f>P179-M179</f>
        <v>0</v>
      </c>
      <c r="AZ179" s="136">
        <f>P179-N179</f>
        <v>0</v>
      </c>
      <c r="BA179" s="136">
        <f>P179-O179</f>
        <v>0</v>
      </c>
      <c r="BB179" s="136"/>
      <c r="BC179" s="221"/>
      <c r="BD179" s="11"/>
      <c r="BE179" s="10"/>
      <c r="BF179" s="10"/>
      <c r="BG179" s="11"/>
      <c r="BH179" s="10"/>
      <c r="BI179" s="145">
        <v>0</v>
      </c>
      <c r="BJ179" s="132">
        <v>0</v>
      </c>
      <c r="BK179" s="132">
        <v>1</v>
      </c>
      <c r="BL179" s="132">
        <v>0</v>
      </c>
      <c r="BM179" s="132">
        <v>2</v>
      </c>
      <c r="BN179" s="132">
        <v>0</v>
      </c>
      <c r="BO179" s="132">
        <v>0</v>
      </c>
      <c r="BP179" s="267">
        <v>0</v>
      </c>
      <c r="BQ179" s="132">
        <v>0.5</v>
      </c>
      <c r="BR179" s="136">
        <v>0.5</v>
      </c>
      <c r="BS179" s="143"/>
      <c r="BT179" s="143"/>
      <c r="BU179" s="143">
        <f>G179/BK179</f>
        <v>0</v>
      </c>
      <c r="BV179" s="143"/>
      <c r="BW179" s="143">
        <f>I179/BM179</f>
        <v>0</v>
      </c>
      <c r="BX179" s="143"/>
      <c r="BY179" s="143"/>
      <c r="BZ179" s="143"/>
      <c r="CA179" s="143">
        <f>M179/BQ179</f>
        <v>0</v>
      </c>
      <c r="CB179" s="151">
        <f>N179/BR179</f>
        <v>0</v>
      </c>
      <c r="CD179" s="10"/>
    </row>
    <row r="180" spans="1:82" ht="12" outlineLevel="1">
      <c r="A180" s="11"/>
      <c r="B180" s="141"/>
      <c r="C180" s="144" t="s">
        <v>159</v>
      </c>
      <c r="D180" s="150" t="s">
        <v>349</v>
      </c>
      <c r="E180" s="15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6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306"/>
      <c r="AD180" s="52"/>
      <c r="AE180" s="135"/>
      <c r="AF180" s="108"/>
      <c r="AG180" s="148"/>
      <c r="AH180" s="193"/>
      <c r="AI180" s="135"/>
      <c r="AJ180" s="108"/>
      <c r="AK180" s="147"/>
      <c r="AL180" s="194"/>
      <c r="AM180" s="135"/>
      <c r="AN180" s="108"/>
      <c r="AO180" s="148"/>
      <c r="AP180" s="134"/>
      <c r="AQ180" s="263"/>
      <c r="AR180" s="263"/>
      <c r="AS180" s="260"/>
      <c r="AT180" s="145"/>
      <c r="AU180" s="136"/>
      <c r="AV180" s="147"/>
      <c r="AW180" s="148"/>
      <c r="AX180" s="136"/>
      <c r="AY180" s="136"/>
      <c r="AZ180" s="136"/>
      <c r="BA180" s="136"/>
      <c r="BB180" s="136"/>
      <c r="BC180" s="221"/>
      <c r="BD180" s="11"/>
      <c r="BE180" s="10"/>
      <c r="BF180" s="10"/>
      <c r="BG180" s="11"/>
      <c r="BH180" s="10"/>
      <c r="BI180" s="145">
        <v>0</v>
      </c>
      <c r="BJ180" s="132">
        <v>0</v>
      </c>
      <c r="BK180" s="132">
        <v>-1</v>
      </c>
      <c r="BL180" s="132">
        <v>0</v>
      </c>
      <c r="BM180" s="132">
        <v>-1</v>
      </c>
      <c r="BN180" s="132">
        <v>0</v>
      </c>
      <c r="BO180" s="132">
        <v>1</v>
      </c>
      <c r="BP180" s="267">
        <v>0</v>
      </c>
      <c r="BQ180" s="132">
        <v>2</v>
      </c>
      <c r="BR180" s="136">
        <v>2</v>
      </c>
      <c r="BS180" s="143"/>
      <c r="BT180" s="143"/>
      <c r="BU180" s="143">
        <f>G180/BK180</f>
        <v>0</v>
      </c>
      <c r="BV180" s="143"/>
      <c r="BW180" s="143">
        <f>I180/BM180</f>
        <v>0</v>
      </c>
      <c r="BX180" s="143"/>
      <c r="BY180" s="143">
        <f>K180/BO180</f>
        <v>0</v>
      </c>
      <c r="BZ180" s="143"/>
      <c r="CA180" s="143">
        <f>M180/BQ180</f>
        <v>0</v>
      </c>
      <c r="CB180" s="151">
        <f>N180/BR180</f>
        <v>0</v>
      </c>
      <c r="CD180" s="10"/>
    </row>
    <row r="181" spans="1:82" ht="12" outlineLevel="1">
      <c r="A181" s="11"/>
      <c r="B181" s="141">
        <v>421</v>
      </c>
      <c r="C181" s="142" t="s">
        <v>219</v>
      </c>
      <c r="D181" s="58" t="s">
        <v>376</v>
      </c>
      <c r="E181" s="258">
        <v>0</v>
      </c>
      <c r="F181" s="132">
        <v>1</v>
      </c>
      <c r="G181" s="132">
        <v>2</v>
      </c>
      <c r="H181" s="132">
        <v>3</v>
      </c>
      <c r="I181" s="132">
        <v>3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20">
        <v>17</v>
      </c>
      <c r="Q181" s="265">
        <f>SUM(E181:P181)</f>
        <v>26</v>
      </c>
      <c r="R181" s="59">
        <f>E181/E$206</f>
        <v>0</v>
      </c>
      <c r="S181" s="59">
        <f>F181/F$206</f>
        <v>4.073485681697829E-05</v>
      </c>
      <c r="T181" s="59">
        <f>G181/G$206</f>
        <v>0.00010636600542466628</v>
      </c>
      <c r="U181" s="59">
        <f>H181/H$206</f>
        <v>0.00017710608654584095</v>
      </c>
      <c r="V181" s="59">
        <f>I181/I$206</f>
        <v>0.0001953506544246923</v>
      </c>
      <c r="W181" s="59">
        <f>J181/J$206</f>
        <v>0</v>
      </c>
      <c r="X181" s="59">
        <f>K181/K$206</f>
        <v>0</v>
      </c>
      <c r="Y181" s="59">
        <f>L181/L$206</f>
        <v>0</v>
      </c>
      <c r="Z181" s="59">
        <f>M181/M$206</f>
        <v>0</v>
      </c>
      <c r="AA181" s="59">
        <f>N181/N$206</f>
        <v>0</v>
      </c>
      <c r="AB181" s="59">
        <f>O181/O$206</f>
        <v>0</v>
      </c>
      <c r="AC181" s="18">
        <f>P181/P$206</f>
        <v>0.0006665359733385611</v>
      </c>
      <c r="AD181" s="301">
        <f>Q181/Q$206</f>
        <v>0.00011212551157264655</v>
      </c>
      <c r="AE181" s="13"/>
      <c r="AF181" s="12"/>
      <c r="AG181" s="140"/>
      <c r="AH181" s="261">
        <f>AE181+AF181+AG181</f>
        <v>0</v>
      </c>
      <c r="AI181" s="13"/>
      <c r="AJ181" s="12"/>
      <c r="AK181" s="113">
        <v>8</v>
      </c>
      <c r="AL181" s="262">
        <f>AI181+AJ181+AK181</f>
        <v>8</v>
      </c>
      <c r="AM181" s="13">
        <f>AE181+AI181</f>
        <v>0</v>
      </c>
      <c r="AN181" s="12">
        <f>AF181+AJ181</f>
        <v>0</v>
      </c>
      <c r="AO181" s="140">
        <f>AG181+AK181</f>
        <v>8</v>
      </c>
      <c r="AP181" s="114">
        <f>AO181/11*12</f>
        <v>8.727272727272727</v>
      </c>
      <c r="AQ181" s="263">
        <f>AM181+AN181+AO181</f>
        <v>8</v>
      </c>
      <c r="AR181" s="263">
        <f>AM181+AN181+AP181</f>
        <v>8.727272727272727</v>
      </c>
      <c r="AS181" s="260">
        <f>AQ181/AQ$206</f>
        <v>0.0009276437847866419</v>
      </c>
      <c r="AT181" s="14">
        <f>SUM(L181:N181)</f>
        <v>0</v>
      </c>
      <c r="AU181" s="82">
        <f>AQ181</f>
        <v>8</v>
      </c>
      <c r="AV181" s="62"/>
      <c r="AW181" s="139"/>
      <c r="AX181" s="136">
        <f>P181-L181</f>
        <v>17</v>
      </c>
      <c r="AY181" s="136">
        <f>P181-M181</f>
        <v>17</v>
      </c>
      <c r="AZ181" s="136">
        <f>P181-N181</f>
        <v>17</v>
      </c>
      <c r="BA181" s="136">
        <f>P181-O181</f>
        <v>17</v>
      </c>
      <c r="BB181" s="136"/>
      <c r="BC181" s="151"/>
      <c r="BD181" s="151"/>
      <c r="BE181" s="46"/>
      <c r="BF181" s="46"/>
      <c r="BG181" s="151"/>
      <c r="BH181" s="46"/>
      <c r="BI181" s="14">
        <v>6</v>
      </c>
      <c r="BJ181" s="48">
        <v>18</v>
      </c>
      <c r="BK181" s="48">
        <v>10</v>
      </c>
      <c r="BL181" s="48">
        <v>17</v>
      </c>
      <c r="BM181" s="48">
        <v>16</v>
      </c>
      <c r="BN181" s="48">
        <v>17</v>
      </c>
      <c r="BO181" s="48">
        <v>5</v>
      </c>
      <c r="BP181" s="264">
        <v>7</v>
      </c>
      <c r="BQ181" s="48">
        <v>11.5</v>
      </c>
      <c r="BR181" s="82">
        <v>11.5</v>
      </c>
      <c r="BS181" s="143">
        <f>E181/BI181</f>
        <v>0</v>
      </c>
      <c r="BT181" s="143">
        <f>F181/BJ181</f>
        <v>0.05555555555555555</v>
      </c>
      <c r="BU181" s="143">
        <f>G181/BK181</f>
        <v>0.2</v>
      </c>
      <c r="BV181" s="143">
        <f>H181/BL181</f>
        <v>0.17647058823529413</v>
      </c>
      <c r="BW181" s="143">
        <f>I181/BM181</f>
        <v>0.1875</v>
      </c>
      <c r="BX181" s="143">
        <f>J181/BN181</f>
        <v>0</v>
      </c>
      <c r="BY181" s="143">
        <f>K181/BO181</f>
        <v>0</v>
      </c>
      <c r="BZ181" s="143">
        <f>L181/BP181</f>
        <v>0</v>
      </c>
      <c r="CA181" s="143">
        <f>M181/BQ181</f>
        <v>0</v>
      </c>
      <c r="CB181" s="151">
        <f>N181/BR181</f>
        <v>0</v>
      </c>
      <c r="CD181" s="10"/>
    </row>
    <row r="182" spans="1:82" ht="12" outlineLevel="1">
      <c r="A182" s="11"/>
      <c r="B182" s="141">
        <v>614</v>
      </c>
      <c r="C182" s="144" t="s">
        <v>159</v>
      </c>
      <c r="D182" s="152" t="s">
        <v>147</v>
      </c>
      <c r="E182" s="152"/>
      <c r="F182" s="20"/>
      <c r="G182" s="20"/>
      <c r="H182" s="20"/>
      <c r="I182" s="20"/>
      <c r="J182" s="20"/>
      <c r="K182" s="20"/>
      <c r="L182" s="20">
        <v>0</v>
      </c>
      <c r="M182" s="20">
        <v>0</v>
      </c>
      <c r="N182" s="20">
        <v>0</v>
      </c>
      <c r="O182" s="20">
        <v>0</v>
      </c>
      <c r="P182" s="20"/>
      <c r="Q182" s="268">
        <f>SUM(E182:P182)</f>
        <v>0</v>
      </c>
      <c r="R182" s="108">
        <f>E182/E$206</f>
        <v>0</v>
      </c>
      <c r="S182" s="108">
        <f>F182/F$206</f>
        <v>0</v>
      </c>
      <c r="T182" s="108">
        <f>G182/G$206</f>
        <v>0</v>
      </c>
      <c r="U182" s="108">
        <f>H182/H$206</f>
        <v>0</v>
      </c>
      <c r="V182" s="108">
        <f>I182/I$206</f>
        <v>0</v>
      </c>
      <c r="W182" s="108">
        <f>J182/J$206</f>
        <v>0</v>
      </c>
      <c r="X182" s="108">
        <f>K182/K$206</f>
        <v>0</v>
      </c>
      <c r="Y182" s="108">
        <f>L182/L$206</f>
        <v>0</v>
      </c>
      <c r="Z182" s="108">
        <f>M182/M$206</f>
        <v>0</v>
      </c>
      <c r="AA182" s="108">
        <f>N182/N$206</f>
        <v>0</v>
      </c>
      <c r="AB182" s="108">
        <f>O182/O$206</f>
        <v>0</v>
      </c>
      <c r="AC182" s="306">
        <f>P182/P$206</f>
        <v>0</v>
      </c>
      <c r="AD182" s="52">
        <f>Q182/Q$206</f>
        <v>0</v>
      </c>
      <c r="AE182" s="135"/>
      <c r="AF182" s="108"/>
      <c r="AG182" s="148"/>
      <c r="AH182" s="193">
        <f>AE182+AF182+AG182</f>
        <v>0</v>
      </c>
      <c r="AI182" s="135"/>
      <c r="AJ182" s="108"/>
      <c r="AK182" s="147"/>
      <c r="AL182" s="194">
        <f>AI182+AJ182+AK182</f>
        <v>0</v>
      </c>
      <c r="AM182" s="135"/>
      <c r="AN182" s="108"/>
      <c r="AO182" s="148"/>
      <c r="AP182" s="134">
        <f>AO182/11*12</f>
        <v>0</v>
      </c>
      <c r="AQ182" s="263">
        <f>AM182+AN182+AO182</f>
        <v>0</v>
      </c>
      <c r="AR182" s="263">
        <f>AM182+AN182+AP182</f>
        <v>0</v>
      </c>
      <c r="AS182" s="260">
        <f>AQ182/AQ$206</f>
        <v>0</v>
      </c>
      <c r="AT182" s="145">
        <f>SUM(L182:N182)</f>
        <v>0</v>
      </c>
      <c r="AU182" s="136">
        <f>AQ182</f>
        <v>0</v>
      </c>
      <c r="AV182" s="147"/>
      <c r="AW182" s="148"/>
      <c r="AX182" s="136">
        <f>P182-L182</f>
        <v>0</v>
      </c>
      <c r="AY182" s="136">
        <f>P182-M182</f>
        <v>0</v>
      </c>
      <c r="AZ182" s="136">
        <f>P182-N182</f>
        <v>0</v>
      </c>
      <c r="BA182" s="136">
        <f>P182-O182</f>
        <v>0</v>
      </c>
      <c r="BB182" s="136"/>
      <c r="BC182" s="221"/>
      <c r="BD182" s="11"/>
      <c r="BE182" s="10"/>
      <c r="BF182" s="10"/>
      <c r="BG182" s="11"/>
      <c r="BH182" s="10"/>
      <c r="BI182" s="145">
        <v>2</v>
      </c>
      <c r="BJ182" s="132">
        <v>-1</v>
      </c>
      <c r="BK182" s="132">
        <v>0</v>
      </c>
      <c r="BL182" s="132">
        <v>0</v>
      </c>
      <c r="BM182" s="132">
        <v>1</v>
      </c>
      <c r="BN182" s="132">
        <v>1</v>
      </c>
      <c r="BO182" s="132">
        <v>0</v>
      </c>
      <c r="BP182" s="267">
        <v>1</v>
      </c>
      <c r="BQ182" s="132">
        <v>-1</v>
      </c>
      <c r="BR182" s="136">
        <v>-1</v>
      </c>
      <c r="BS182" s="143">
        <f>E182/BI182</f>
        <v>0</v>
      </c>
      <c r="BT182" s="143">
        <f>F182/BJ182</f>
        <v>0</v>
      </c>
      <c r="BU182" s="143"/>
      <c r="BV182" s="143"/>
      <c r="BW182" s="143">
        <f>I182/BM182</f>
        <v>0</v>
      </c>
      <c r="BX182" s="143">
        <f>J182/BN182</f>
        <v>0</v>
      </c>
      <c r="BY182" s="143"/>
      <c r="BZ182" s="143">
        <f>L182/BP182</f>
        <v>0</v>
      </c>
      <c r="CA182" s="143">
        <f>M182/BQ182</f>
        <v>0</v>
      </c>
      <c r="CB182" s="151">
        <f>N182/BR182</f>
        <v>0</v>
      </c>
      <c r="CD182" s="10"/>
    </row>
    <row r="183" spans="1:82" ht="12" outlineLevel="1">
      <c r="A183" s="11"/>
      <c r="B183" s="141">
        <v>346</v>
      </c>
      <c r="C183" s="138" t="s">
        <v>217</v>
      </c>
      <c r="D183" s="152" t="s">
        <v>110</v>
      </c>
      <c r="E183" s="258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/>
      <c r="Q183" s="268">
        <f>SUM(E183:P183)</f>
        <v>0</v>
      </c>
      <c r="R183" s="108">
        <f>E183/E$206</f>
        <v>0</v>
      </c>
      <c r="S183" s="108">
        <f>F183/F$206</f>
        <v>0</v>
      </c>
      <c r="T183" s="108">
        <f>G183/G$206</f>
        <v>0</v>
      </c>
      <c r="U183" s="108">
        <f>H183/H$206</f>
        <v>0</v>
      </c>
      <c r="V183" s="108">
        <f>I183/I$206</f>
        <v>0</v>
      </c>
      <c r="W183" s="108">
        <f>J183/J$206</f>
        <v>0</v>
      </c>
      <c r="X183" s="108">
        <f>K183/K$206</f>
        <v>0</v>
      </c>
      <c r="Y183" s="108">
        <f>L183/L$206</f>
        <v>0</v>
      </c>
      <c r="Z183" s="108">
        <f>M183/M$206</f>
        <v>0</v>
      </c>
      <c r="AA183" s="108">
        <f>N183/N$206</f>
        <v>0</v>
      </c>
      <c r="AB183" s="108">
        <f>O183/O$206</f>
        <v>0</v>
      </c>
      <c r="AC183" s="306">
        <f>P183/P$206</f>
        <v>0</v>
      </c>
      <c r="AD183" s="52">
        <f>Q183/Q$206</f>
        <v>0</v>
      </c>
      <c r="AE183" s="135"/>
      <c r="AF183" s="108"/>
      <c r="AG183" s="148"/>
      <c r="AH183" s="193">
        <f>AE183+AF183+AG183</f>
        <v>0</v>
      </c>
      <c r="AI183" s="135"/>
      <c r="AJ183" s="108"/>
      <c r="AK183" s="147"/>
      <c r="AL183" s="194">
        <f>AI183+AJ183+AK183</f>
        <v>0</v>
      </c>
      <c r="AM183" s="135"/>
      <c r="AN183" s="108"/>
      <c r="AO183" s="148"/>
      <c r="AP183" s="134">
        <f>AO183/11*12</f>
        <v>0</v>
      </c>
      <c r="AQ183" s="263">
        <f>AM183+AN183+AO183</f>
        <v>0</v>
      </c>
      <c r="AR183" s="263">
        <f>AM183+AN183+AP183</f>
        <v>0</v>
      </c>
      <c r="AS183" s="260">
        <f>AQ183/AQ$206</f>
        <v>0</v>
      </c>
      <c r="AT183" s="145">
        <f>SUM(L183:N183)</f>
        <v>0</v>
      </c>
      <c r="AU183" s="136">
        <f>AQ183</f>
        <v>0</v>
      </c>
      <c r="AV183" s="147"/>
      <c r="AW183" s="148"/>
      <c r="AX183" s="136">
        <f>P183-L183</f>
        <v>0</v>
      </c>
      <c r="AY183" s="136">
        <f>P183-M183</f>
        <v>0</v>
      </c>
      <c r="AZ183" s="136">
        <f>P183-N183</f>
        <v>0</v>
      </c>
      <c r="BA183" s="136">
        <f>P183-O183</f>
        <v>0</v>
      </c>
      <c r="BB183" s="136"/>
      <c r="BC183" s="221"/>
      <c r="BD183" s="11"/>
      <c r="BE183" s="10"/>
      <c r="BF183" s="10"/>
      <c r="BG183" s="11"/>
      <c r="BH183" s="10"/>
      <c r="BI183" s="145">
        <v>2</v>
      </c>
      <c r="BJ183" s="132">
        <v>3</v>
      </c>
      <c r="BK183" s="132">
        <v>-1</v>
      </c>
      <c r="BL183" s="132">
        <v>2</v>
      </c>
      <c r="BM183" s="132">
        <v>5</v>
      </c>
      <c r="BN183" s="132">
        <v>0</v>
      </c>
      <c r="BO183" s="132">
        <v>2</v>
      </c>
      <c r="BP183" s="267">
        <v>-3</v>
      </c>
      <c r="BQ183" s="132">
        <v>2.5</v>
      </c>
      <c r="BR183" s="136">
        <v>2.5</v>
      </c>
      <c r="BS183" s="143">
        <f>E183/BI183</f>
        <v>0</v>
      </c>
      <c r="BT183" s="143">
        <f>F183/BJ183</f>
        <v>0</v>
      </c>
      <c r="BU183" s="143">
        <f>G183/BK183</f>
        <v>0</v>
      </c>
      <c r="BV183" s="143">
        <f>H183/BL183</f>
        <v>0</v>
      </c>
      <c r="BW183" s="143">
        <f>I183/BM183</f>
        <v>0</v>
      </c>
      <c r="BX183" s="143"/>
      <c r="BY183" s="143">
        <f>K183/BO183</f>
        <v>0</v>
      </c>
      <c r="BZ183" s="143">
        <f>L183/BP183</f>
        <v>0</v>
      </c>
      <c r="CA183" s="143">
        <f>M183/BQ183</f>
        <v>0</v>
      </c>
      <c r="CB183" s="151">
        <f>N183/BR183</f>
        <v>0</v>
      </c>
      <c r="CD183" s="10"/>
    </row>
    <row r="184" spans="1:82" ht="12" outlineLevel="1">
      <c r="A184" s="11"/>
      <c r="B184" s="141">
        <v>252</v>
      </c>
      <c r="C184" s="138" t="s">
        <v>27</v>
      </c>
      <c r="D184" s="58" t="s">
        <v>193</v>
      </c>
      <c r="E184" s="266">
        <v>1</v>
      </c>
      <c r="F184" s="132">
        <v>0</v>
      </c>
      <c r="G184" s="132">
        <v>0</v>
      </c>
      <c r="H184" s="132">
        <v>1</v>
      </c>
      <c r="I184" s="132">
        <v>0</v>
      </c>
      <c r="J184" s="132">
        <v>0</v>
      </c>
      <c r="K184" s="132">
        <v>1</v>
      </c>
      <c r="L184" s="132">
        <v>0</v>
      </c>
      <c r="M184" s="132">
        <v>0</v>
      </c>
      <c r="N184" s="132">
        <v>0</v>
      </c>
      <c r="O184" s="132">
        <v>1</v>
      </c>
      <c r="P184" s="20">
        <v>1</v>
      </c>
      <c r="Q184" s="265">
        <f>SUM(E184:P184)</f>
        <v>5</v>
      </c>
      <c r="R184" s="59">
        <f>E184/E$206</f>
        <v>2.3424140919631773E-05</v>
      </c>
      <c r="S184" s="59">
        <f>F184/F$206</f>
        <v>0</v>
      </c>
      <c r="T184" s="59">
        <f>G184/G$206</f>
        <v>0</v>
      </c>
      <c r="U184" s="59">
        <f>H184/H$206</f>
        <v>5.903536218194698E-05</v>
      </c>
      <c r="V184" s="59">
        <f>I184/I$206</f>
        <v>0</v>
      </c>
      <c r="W184" s="59">
        <f>J184/J$206</f>
        <v>0</v>
      </c>
      <c r="X184" s="59">
        <f>K184/K$206</f>
        <v>8.631106507854307E-05</v>
      </c>
      <c r="Y184" s="59">
        <f>L184/L$206</f>
        <v>0</v>
      </c>
      <c r="Z184" s="59">
        <f>M184/M$206</f>
        <v>0</v>
      </c>
      <c r="AA184" s="59">
        <f>N184/N$206</f>
        <v>0</v>
      </c>
      <c r="AB184" s="59">
        <f>O184/O$206</f>
        <v>5.014542172299669E-05</v>
      </c>
      <c r="AC184" s="18">
        <f>P184/P$206</f>
        <v>3.9207998431680065E-05</v>
      </c>
      <c r="AD184" s="301">
        <f>Q184/Q$206</f>
        <v>2.1562598379355107E-05</v>
      </c>
      <c r="AE184" s="135"/>
      <c r="AF184" s="108"/>
      <c r="AG184" s="148"/>
      <c r="AH184" s="193">
        <f>AE184+AF184+AG184</f>
        <v>0</v>
      </c>
      <c r="AI184" s="135"/>
      <c r="AJ184" s="108"/>
      <c r="AK184" s="147"/>
      <c r="AL184" s="194">
        <f>AI184+AJ184+AK184</f>
        <v>0</v>
      </c>
      <c r="AM184" s="135"/>
      <c r="AN184" s="108"/>
      <c r="AO184" s="148"/>
      <c r="AP184" s="134">
        <f>AO184/11*12</f>
        <v>0</v>
      </c>
      <c r="AQ184" s="263">
        <f>AM184+AN184+AO184</f>
        <v>0</v>
      </c>
      <c r="AR184" s="263">
        <f>AM184+AN184+AP184</f>
        <v>0</v>
      </c>
      <c r="AS184" s="260">
        <f>AQ184/AQ$206</f>
        <v>0</v>
      </c>
      <c r="AT184" s="145">
        <f>SUM(L184:N184)</f>
        <v>0</v>
      </c>
      <c r="AU184" s="136">
        <f>AQ184</f>
        <v>0</v>
      </c>
      <c r="AV184" s="147"/>
      <c r="AW184" s="148"/>
      <c r="AX184" s="136">
        <f>P184-L184</f>
        <v>1</v>
      </c>
      <c r="AY184" s="136">
        <f>P184-M184</f>
        <v>1</v>
      </c>
      <c r="AZ184" s="136">
        <f>P184-N184</f>
        <v>1</v>
      </c>
      <c r="BA184" s="136">
        <f>P184-O184</f>
        <v>0</v>
      </c>
      <c r="BB184" s="136"/>
      <c r="BC184" s="151"/>
      <c r="BD184" s="151"/>
      <c r="BE184" s="46"/>
      <c r="BF184" s="46">
        <f>BA184/O184</f>
        <v>0</v>
      </c>
      <c r="BG184" s="151"/>
      <c r="BH184" s="46"/>
      <c r="BI184" s="145">
        <v>-4</v>
      </c>
      <c r="BJ184" s="132">
        <v>8</v>
      </c>
      <c r="BK184" s="132">
        <v>-3</v>
      </c>
      <c r="BL184" s="132">
        <v>-4</v>
      </c>
      <c r="BM184" s="132">
        <v>4</v>
      </c>
      <c r="BN184" s="132">
        <v>17</v>
      </c>
      <c r="BO184" s="132">
        <v>-14</v>
      </c>
      <c r="BP184" s="267">
        <v>9</v>
      </c>
      <c r="BQ184" s="132">
        <v>1</v>
      </c>
      <c r="BR184" s="136">
        <v>1</v>
      </c>
      <c r="BS184" s="143">
        <f>E184/BI184</f>
        <v>-0.25</v>
      </c>
      <c r="BT184" s="143">
        <f>F184/BJ184</f>
        <v>0</v>
      </c>
      <c r="BU184" s="143">
        <f>G184/BK184</f>
        <v>0</v>
      </c>
      <c r="BV184" s="143">
        <f>H184/BL184</f>
        <v>-0.25</v>
      </c>
      <c r="BW184" s="143">
        <f>I184/BM184</f>
        <v>0</v>
      </c>
      <c r="BX184" s="143">
        <f>J184/BN184</f>
        <v>0</v>
      </c>
      <c r="BY184" s="143">
        <f>K184/BO184</f>
        <v>-0.07142857142857142</v>
      </c>
      <c r="BZ184" s="143">
        <f>L184/BP184</f>
        <v>0</v>
      </c>
      <c r="CA184" s="143">
        <f>M184/BQ184</f>
        <v>0</v>
      </c>
      <c r="CB184" s="151">
        <f>N184/BR184</f>
        <v>0</v>
      </c>
      <c r="CD184" s="10"/>
    </row>
    <row r="185" spans="1:82" ht="12" outlineLevel="1">
      <c r="A185" s="11"/>
      <c r="B185" s="141" t="s">
        <v>17</v>
      </c>
      <c r="C185" s="138" t="s">
        <v>217</v>
      </c>
      <c r="D185" s="150" t="s">
        <v>106</v>
      </c>
      <c r="E185" s="258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/>
      <c r="Q185" s="268">
        <f>SUM(E185:P185)</f>
        <v>0</v>
      </c>
      <c r="R185" s="108">
        <f>E185/E$206</f>
        <v>0</v>
      </c>
      <c r="S185" s="108">
        <f>F185/F$206</f>
        <v>0</v>
      </c>
      <c r="T185" s="108">
        <f>G185/G$206</f>
        <v>0</v>
      </c>
      <c r="U185" s="108">
        <f>H185/H$206</f>
        <v>0</v>
      </c>
      <c r="V185" s="108">
        <f>I185/I$206</f>
        <v>0</v>
      </c>
      <c r="W185" s="108">
        <f>J185/J$206</f>
        <v>0</v>
      </c>
      <c r="X185" s="108">
        <f>K185/K$206</f>
        <v>0</v>
      </c>
      <c r="Y185" s="108">
        <f>L185/L$206</f>
        <v>0</v>
      </c>
      <c r="Z185" s="108">
        <f>M185/M$206</f>
        <v>0</v>
      </c>
      <c r="AA185" s="108">
        <f>N185/N$206</f>
        <v>0</v>
      </c>
      <c r="AB185" s="108">
        <f>O185/O$206</f>
        <v>0</v>
      </c>
      <c r="AC185" s="306">
        <f>P185/P$206</f>
        <v>0</v>
      </c>
      <c r="AD185" s="52">
        <f>Q185/Q$206</f>
        <v>0</v>
      </c>
      <c r="AE185" s="135"/>
      <c r="AF185" s="108"/>
      <c r="AG185" s="148"/>
      <c r="AH185" s="193">
        <f>AE185+AF185+AG185</f>
        <v>0</v>
      </c>
      <c r="AI185" s="135"/>
      <c r="AJ185" s="108"/>
      <c r="AK185" s="147"/>
      <c r="AL185" s="194">
        <f>AI185+AJ185+AK185</f>
        <v>0</v>
      </c>
      <c r="AM185" s="135"/>
      <c r="AN185" s="108"/>
      <c r="AO185" s="148"/>
      <c r="AP185" s="134">
        <f>AO185/11*12</f>
        <v>0</v>
      </c>
      <c r="AQ185" s="263">
        <f>AM185+AN185+AO185</f>
        <v>0</v>
      </c>
      <c r="AR185" s="263">
        <f>AM185+AN185+AP185</f>
        <v>0</v>
      </c>
      <c r="AS185" s="260">
        <f>AQ185/AQ$206</f>
        <v>0</v>
      </c>
      <c r="AT185" s="145">
        <f>SUM(L185:N185)</f>
        <v>0</v>
      </c>
      <c r="AU185" s="136">
        <f>AQ185</f>
        <v>0</v>
      </c>
      <c r="AV185" s="147"/>
      <c r="AW185" s="148"/>
      <c r="AX185" s="136">
        <f>P185-L185</f>
        <v>0</v>
      </c>
      <c r="AY185" s="136">
        <f>P185-M185</f>
        <v>0</v>
      </c>
      <c r="AZ185" s="136">
        <f>P185-N185</f>
        <v>0</v>
      </c>
      <c r="BA185" s="136">
        <f>P185-O185</f>
        <v>0</v>
      </c>
      <c r="BB185" s="136"/>
      <c r="BC185" s="221"/>
      <c r="BD185" s="11"/>
      <c r="BE185" s="10"/>
      <c r="BF185" s="10"/>
      <c r="BG185" s="11"/>
      <c r="BH185" s="10"/>
      <c r="BI185" s="145">
        <v>2</v>
      </c>
      <c r="BJ185" s="132">
        <v>2</v>
      </c>
      <c r="BK185" s="132">
        <v>0</v>
      </c>
      <c r="BL185" s="132">
        <v>-1</v>
      </c>
      <c r="BM185" s="132">
        <v>2</v>
      </c>
      <c r="BN185" s="132">
        <v>-1</v>
      </c>
      <c r="BO185" s="132">
        <v>1</v>
      </c>
      <c r="BP185" s="267">
        <v>1</v>
      </c>
      <c r="BQ185" s="132">
        <v>2</v>
      </c>
      <c r="BR185" s="136">
        <v>2</v>
      </c>
      <c r="BS185" s="143">
        <f>E185/BI185</f>
        <v>0</v>
      </c>
      <c r="BT185" s="143">
        <f>F185/BJ185</f>
        <v>0</v>
      </c>
      <c r="BU185" s="143"/>
      <c r="BV185" s="143">
        <f>H185/BL185</f>
        <v>0</v>
      </c>
      <c r="BW185" s="143">
        <f>I185/BM185</f>
        <v>0</v>
      </c>
      <c r="BX185" s="143">
        <f>J185/BN185</f>
        <v>0</v>
      </c>
      <c r="BY185" s="143">
        <f>K185/BO185</f>
        <v>0</v>
      </c>
      <c r="BZ185" s="143">
        <f>L185/BP185</f>
        <v>0</v>
      </c>
      <c r="CA185" s="143">
        <f>M185/BQ185</f>
        <v>0</v>
      </c>
      <c r="CB185" s="151">
        <f>N185/BR185</f>
        <v>0</v>
      </c>
      <c r="CD185" s="10"/>
    </row>
    <row r="186" spans="1:82" ht="12" outlineLevel="1">
      <c r="A186" s="11"/>
      <c r="B186" s="141">
        <v>205</v>
      </c>
      <c r="C186" s="138" t="s">
        <v>27</v>
      </c>
      <c r="D186" s="150" t="s">
        <v>63</v>
      </c>
      <c r="E186" s="266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/>
      <c r="Q186" s="268">
        <f>SUM(E186:P186)</f>
        <v>0</v>
      </c>
      <c r="R186" s="108">
        <f>E186/E$206</f>
        <v>0</v>
      </c>
      <c r="S186" s="108">
        <f>F186/F$206</f>
        <v>0</v>
      </c>
      <c r="T186" s="108">
        <f>G186/G$206</f>
        <v>0</v>
      </c>
      <c r="U186" s="108">
        <f>H186/H$206</f>
        <v>0</v>
      </c>
      <c r="V186" s="108">
        <f>I186/I$206</f>
        <v>0</v>
      </c>
      <c r="W186" s="108">
        <f>J186/J$206</f>
        <v>0</v>
      </c>
      <c r="X186" s="108">
        <f>K186/K$206</f>
        <v>0</v>
      </c>
      <c r="Y186" s="108">
        <f>L186/L$206</f>
        <v>0</v>
      </c>
      <c r="Z186" s="108">
        <f>M186/M$206</f>
        <v>0</v>
      </c>
      <c r="AA186" s="108">
        <f>N186/N$206</f>
        <v>0</v>
      </c>
      <c r="AB186" s="108">
        <f>O186/O$206</f>
        <v>0</v>
      </c>
      <c r="AC186" s="306">
        <f>P186/P$206</f>
        <v>0</v>
      </c>
      <c r="AD186" s="52">
        <f>Q186/Q$206</f>
        <v>0</v>
      </c>
      <c r="AE186" s="135"/>
      <c r="AF186" s="108"/>
      <c r="AG186" s="148"/>
      <c r="AH186" s="193">
        <f>AE186+AF186+AG186</f>
        <v>0</v>
      </c>
      <c r="AI186" s="135"/>
      <c r="AJ186" s="108"/>
      <c r="AK186" s="147"/>
      <c r="AL186" s="194">
        <f>AI186+AJ186+AK186</f>
        <v>0</v>
      </c>
      <c r="AM186" s="135"/>
      <c r="AN186" s="108"/>
      <c r="AO186" s="148"/>
      <c r="AP186" s="134">
        <f>AO186/11*12</f>
        <v>0</v>
      </c>
      <c r="AQ186" s="263">
        <f>AM186+AN186+AO186</f>
        <v>0</v>
      </c>
      <c r="AR186" s="263">
        <f>AM186+AN186+AP186</f>
        <v>0</v>
      </c>
      <c r="AS186" s="260">
        <f>AQ186/AQ$206</f>
        <v>0</v>
      </c>
      <c r="AT186" s="145">
        <f>SUM(L186:N186)</f>
        <v>0</v>
      </c>
      <c r="AU186" s="136">
        <f>AQ186</f>
        <v>0</v>
      </c>
      <c r="AV186" s="147"/>
      <c r="AW186" s="148"/>
      <c r="AX186" s="136">
        <f>P186-L186</f>
        <v>0</v>
      </c>
      <c r="AY186" s="136">
        <f>P186-M186</f>
        <v>0</v>
      </c>
      <c r="AZ186" s="136">
        <f>P186-N186</f>
        <v>0</v>
      </c>
      <c r="BA186" s="136">
        <f>P186-O186</f>
        <v>0</v>
      </c>
      <c r="BB186" s="136"/>
      <c r="BC186" s="221"/>
      <c r="BD186" s="11"/>
      <c r="BE186" s="10"/>
      <c r="BF186" s="10"/>
      <c r="BG186" s="11"/>
      <c r="BH186" s="10"/>
      <c r="BI186" s="14">
        <v>22</v>
      </c>
      <c r="BJ186" s="48">
        <v>13</v>
      </c>
      <c r="BK186" s="48">
        <v>35</v>
      </c>
      <c r="BL186" s="48">
        <v>-13</v>
      </c>
      <c r="BM186" s="48">
        <v>-10</v>
      </c>
      <c r="BN186" s="48">
        <v>-4</v>
      </c>
      <c r="BO186" s="48">
        <v>20</v>
      </c>
      <c r="BP186" s="264">
        <v>-4</v>
      </c>
      <c r="BQ186" s="48">
        <v>15</v>
      </c>
      <c r="BR186" s="82">
        <v>15</v>
      </c>
      <c r="BS186" s="143">
        <f>E186/BI186</f>
        <v>0</v>
      </c>
      <c r="BT186" s="143">
        <f>F186/BJ186</f>
        <v>0</v>
      </c>
      <c r="BU186" s="143">
        <f>G186/BK186</f>
        <v>0</v>
      </c>
      <c r="BV186" s="143">
        <f>H186/BL186</f>
        <v>0</v>
      </c>
      <c r="BW186" s="143">
        <f>I186/BM186</f>
        <v>0</v>
      </c>
      <c r="BX186" s="143">
        <f>J186/BN186</f>
        <v>0</v>
      </c>
      <c r="BY186" s="143">
        <f>K186/BO186</f>
        <v>0</v>
      </c>
      <c r="BZ186" s="143">
        <f>L186/BP186</f>
        <v>0</v>
      </c>
      <c r="CA186" s="143">
        <f>M186/BQ186</f>
        <v>0</v>
      </c>
      <c r="CB186" s="151">
        <f>N186/BR186</f>
        <v>0</v>
      </c>
      <c r="CD186" s="10"/>
    </row>
    <row r="187" spans="1:82" ht="12" outlineLevel="1">
      <c r="A187" s="11"/>
      <c r="B187" s="141"/>
      <c r="C187" s="144" t="s">
        <v>159</v>
      </c>
      <c r="D187" s="150" t="s">
        <v>350</v>
      </c>
      <c r="E187" s="266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6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306"/>
      <c r="AD187" s="52"/>
      <c r="AE187" s="135"/>
      <c r="AF187" s="108"/>
      <c r="AG187" s="148"/>
      <c r="AH187" s="193"/>
      <c r="AI187" s="135"/>
      <c r="AJ187" s="108"/>
      <c r="AK187" s="147"/>
      <c r="AL187" s="194"/>
      <c r="AM187" s="135"/>
      <c r="AN187" s="108"/>
      <c r="AO187" s="148"/>
      <c r="AP187" s="134"/>
      <c r="AQ187" s="263"/>
      <c r="AR187" s="263"/>
      <c r="AS187" s="260"/>
      <c r="AT187" s="145"/>
      <c r="AU187" s="136"/>
      <c r="AV187" s="147"/>
      <c r="AW187" s="148"/>
      <c r="AX187" s="136"/>
      <c r="AY187" s="136"/>
      <c r="AZ187" s="136"/>
      <c r="BA187" s="136"/>
      <c r="BB187" s="136"/>
      <c r="BC187" s="221"/>
      <c r="BD187" s="11"/>
      <c r="BE187" s="10"/>
      <c r="BF187" s="10"/>
      <c r="BG187" s="11"/>
      <c r="BH187" s="10"/>
      <c r="BI187" s="145">
        <v>0</v>
      </c>
      <c r="BJ187" s="132">
        <v>0</v>
      </c>
      <c r="BK187" s="132">
        <v>0</v>
      </c>
      <c r="BL187" s="132">
        <v>0</v>
      </c>
      <c r="BM187" s="132">
        <v>0</v>
      </c>
      <c r="BN187" s="132">
        <v>0</v>
      </c>
      <c r="BO187" s="132">
        <v>0</v>
      </c>
      <c r="BP187" s="267">
        <v>4</v>
      </c>
      <c r="BQ187" s="132">
        <v>0.5</v>
      </c>
      <c r="BR187" s="136">
        <v>0.5</v>
      </c>
      <c r="BS187" s="143"/>
      <c r="BT187" s="143"/>
      <c r="BU187" s="143"/>
      <c r="BV187" s="143"/>
      <c r="BW187" s="143"/>
      <c r="BX187" s="143"/>
      <c r="BY187" s="143"/>
      <c r="BZ187" s="143">
        <f>L187/BP187</f>
        <v>0</v>
      </c>
      <c r="CA187" s="143">
        <f>M187/BQ187</f>
        <v>0</v>
      </c>
      <c r="CB187" s="151">
        <f>N187/BR187</f>
        <v>0</v>
      </c>
      <c r="CD187" s="10"/>
    </row>
    <row r="188" spans="1:82" ht="12" outlineLevel="1">
      <c r="A188" s="11"/>
      <c r="B188" s="141">
        <v>347</v>
      </c>
      <c r="C188" s="138" t="s">
        <v>217</v>
      </c>
      <c r="D188" s="150" t="s">
        <v>111</v>
      </c>
      <c r="E188" s="236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/>
      <c r="Q188" s="268">
        <f>SUM(E188:P188)</f>
        <v>0</v>
      </c>
      <c r="R188" s="108">
        <f>E188/E$206</f>
        <v>0</v>
      </c>
      <c r="S188" s="108">
        <f>F188/F$206</f>
        <v>0</v>
      </c>
      <c r="T188" s="108">
        <f>G188/G$206</f>
        <v>0</v>
      </c>
      <c r="U188" s="108">
        <f>H188/H$206</f>
        <v>0</v>
      </c>
      <c r="V188" s="108">
        <f>I188/I$206</f>
        <v>0</v>
      </c>
      <c r="W188" s="108">
        <f>J188/J$206</f>
        <v>0</v>
      </c>
      <c r="X188" s="108">
        <f>K188/K$206</f>
        <v>0</v>
      </c>
      <c r="Y188" s="108">
        <f>L188/L$206</f>
        <v>0</v>
      </c>
      <c r="Z188" s="108">
        <f>M188/M$206</f>
        <v>0</v>
      </c>
      <c r="AA188" s="108">
        <f>N188/N$206</f>
        <v>0</v>
      </c>
      <c r="AB188" s="108">
        <f>O188/O$206</f>
        <v>0</v>
      </c>
      <c r="AC188" s="306">
        <f>P188/P$206</f>
        <v>0</v>
      </c>
      <c r="AD188" s="52">
        <f>Q188/Q$206</f>
        <v>0</v>
      </c>
      <c r="AE188" s="135"/>
      <c r="AF188" s="108"/>
      <c r="AG188" s="148"/>
      <c r="AH188" s="193">
        <f>AE188+AF188+AG188</f>
        <v>0</v>
      </c>
      <c r="AI188" s="135"/>
      <c r="AJ188" s="108"/>
      <c r="AK188" s="147"/>
      <c r="AL188" s="194">
        <f>AI188+AJ188+AK188</f>
        <v>0</v>
      </c>
      <c r="AM188" s="135"/>
      <c r="AN188" s="108"/>
      <c r="AO188" s="148"/>
      <c r="AP188" s="134">
        <f>AO188/11*12</f>
        <v>0</v>
      </c>
      <c r="AQ188" s="263">
        <f>AM188+AN188+AO188</f>
        <v>0</v>
      </c>
      <c r="AR188" s="263">
        <f>AM188+AN188+AP188</f>
        <v>0</v>
      </c>
      <c r="AS188" s="260">
        <f>AQ188/AQ$206</f>
        <v>0</v>
      </c>
      <c r="AT188" s="145">
        <f>SUM(L188:N188)</f>
        <v>0</v>
      </c>
      <c r="AU188" s="136">
        <f>AQ188</f>
        <v>0</v>
      </c>
      <c r="AV188" s="147"/>
      <c r="AW188" s="148"/>
      <c r="AX188" s="136">
        <f>P188-L188</f>
        <v>0</v>
      </c>
      <c r="AY188" s="136">
        <f>P188-M188</f>
        <v>0</v>
      </c>
      <c r="AZ188" s="136">
        <f>P188-N188</f>
        <v>0</v>
      </c>
      <c r="BA188" s="136">
        <f>P188-O188</f>
        <v>0</v>
      </c>
      <c r="BB188" s="136"/>
      <c r="BC188" s="221"/>
      <c r="BD188" s="11"/>
      <c r="BE188" s="10"/>
      <c r="BF188" s="10"/>
      <c r="BG188" s="11"/>
      <c r="BH188" s="10"/>
      <c r="BI188" s="145">
        <v>1</v>
      </c>
      <c r="BJ188" s="132">
        <v>0</v>
      </c>
      <c r="BK188" s="132">
        <v>0</v>
      </c>
      <c r="BL188" s="132">
        <v>0</v>
      </c>
      <c r="BM188" s="132">
        <v>4</v>
      </c>
      <c r="BN188" s="132">
        <v>-2</v>
      </c>
      <c r="BO188" s="132">
        <v>-1</v>
      </c>
      <c r="BP188" s="267">
        <v>0</v>
      </c>
      <c r="BQ188" s="132">
        <v>0</v>
      </c>
      <c r="BR188" s="136">
        <v>0</v>
      </c>
      <c r="BS188" s="143">
        <f>E188/BI188</f>
        <v>0</v>
      </c>
      <c r="BT188" s="143"/>
      <c r="BU188" s="143"/>
      <c r="BV188" s="143"/>
      <c r="BW188" s="143">
        <f>I188/BM188</f>
        <v>0</v>
      </c>
      <c r="BX188" s="143">
        <f>J188/BN188</f>
        <v>0</v>
      </c>
      <c r="BY188" s="143">
        <f>K188/BO188</f>
        <v>0</v>
      </c>
      <c r="BZ188" s="143"/>
      <c r="CA188" s="143"/>
      <c r="CB188" s="151"/>
      <c r="CD188" s="10"/>
    </row>
    <row r="189" spans="1:82" ht="12" outlineLevel="1">
      <c r="A189" s="11"/>
      <c r="B189" s="141">
        <v>204</v>
      </c>
      <c r="C189" s="138" t="s">
        <v>27</v>
      </c>
      <c r="D189" s="150" t="s">
        <v>62</v>
      </c>
      <c r="E189" s="236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/>
      <c r="Q189" s="268">
        <f>SUM(E189:P189)</f>
        <v>0</v>
      </c>
      <c r="R189" s="108">
        <f>E189/E$206</f>
        <v>0</v>
      </c>
      <c r="S189" s="108">
        <f>F189/F$206</f>
        <v>0</v>
      </c>
      <c r="T189" s="108">
        <f>G189/G$206</f>
        <v>0</v>
      </c>
      <c r="U189" s="108">
        <f>H189/H$206</f>
        <v>0</v>
      </c>
      <c r="V189" s="108">
        <f>I189/I$206</f>
        <v>0</v>
      </c>
      <c r="W189" s="108">
        <f>J189/J$206</f>
        <v>0</v>
      </c>
      <c r="X189" s="108">
        <f>K189/K$206</f>
        <v>0</v>
      </c>
      <c r="Y189" s="108">
        <f>L189/L$206</f>
        <v>0</v>
      </c>
      <c r="Z189" s="108">
        <f>M189/M$206</f>
        <v>0</v>
      </c>
      <c r="AA189" s="108">
        <f>N189/N$206</f>
        <v>0</v>
      </c>
      <c r="AB189" s="108">
        <f>O189/O$206</f>
        <v>0</v>
      </c>
      <c r="AC189" s="306">
        <f>P189/P$206</f>
        <v>0</v>
      </c>
      <c r="AD189" s="52">
        <f>Q189/Q$206</f>
        <v>0</v>
      </c>
      <c r="AE189" s="135"/>
      <c r="AF189" s="108"/>
      <c r="AG189" s="148"/>
      <c r="AH189" s="193">
        <f>AE189+AF189+AG189</f>
        <v>0</v>
      </c>
      <c r="AI189" s="135"/>
      <c r="AJ189" s="108"/>
      <c r="AK189" s="147"/>
      <c r="AL189" s="194">
        <f>AI189+AJ189+AK189</f>
        <v>0</v>
      </c>
      <c r="AM189" s="135"/>
      <c r="AN189" s="108"/>
      <c r="AO189" s="148"/>
      <c r="AP189" s="134">
        <f>AO189/11*12</f>
        <v>0</v>
      </c>
      <c r="AQ189" s="263">
        <f>AM189+AN189+AO189</f>
        <v>0</v>
      </c>
      <c r="AR189" s="263">
        <f>AM189+AN189+AP189</f>
        <v>0</v>
      </c>
      <c r="AS189" s="260">
        <f>AQ189/AQ$206</f>
        <v>0</v>
      </c>
      <c r="AT189" s="145">
        <f>SUM(L189:N189)</f>
        <v>0</v>
      </c>
      <c r="AU189" s="136">
        <f>AQ189</f>
        <v>0</v>
      </c>
      <c r="AV189" s="147"/>
      <c r="AW189" s="148"/>
      <c r="AX189" s="136">
        <f>P189-L189</f>
        <v>0</v>
      </c>
      <c r="AY189" s="136">
        <f>P189-M189</f>
        <v>0</v>
      </c>
      <c r="AZ189" s="136">
        <f>P189-N189</f>
        <v>0</v>
      </c>
      <c r="BA189" s="136">
        <f>P189-O189</f>
        <v>0</v>
      </c>
      <c r="BB189" s="136"/>
      <c r="BC189" s="221"/>
      <c r="BD189" s="11"/>
      <c r="BE189" s="10"/>
      <c r="BF189" s="10"/>
      <c r="BG189" s="11"/>
      <c r="BH189" s="10"/>
      <c r="BI189" s="14">
        <v>-3</v>
      </c>
      <c r="BJ189" s="48">
        <v>20</v>
      </c>
      <c r="BK189" s="48">
        <v>34</v>
      </c>
      <c r="BL189" s="48">
        <v>-6</v>
      </c>
      <c r="BM189" s="48">
        <v>4</v>
      </c>
      <c r="BN189" s="48">
        <v>19</v>
      </c>
      <c r="BO189" s="48">
        <v>36</v>
      </c>
      <c r="BP189" s="264">
        <v>37</v>
      </c>
      <c r="BQ189" s="48">
        <v>-8</v>
      </c>
      <c r="BR189" s="82">
        <v>-8</v>
      </c>
      <c r="BS189" s="143">
        <f>E189/BI189</f>
        <v>0</v>
      </c>
      <c r="BT189" s="143">
        <f>F189/BJ189</f>
        <v>0</v>
      </c>
      <c r="BU189" s="143">
        <f>G189/BK189</f>
        <v>0</v>
      </c>
      <c r="BV189" s="143">
        <f>H189/BL189</f>
        <v>0</v>
      </c>
      <c r="BW189" s="143">
        <f>I189/BM189</f>
        <v>0</v>
      </c>
      <c r="BX189" s="143">
        <f>J189/BN189</f>
        <v>0</v>
      </c>
      <c r="BY189" s="143">
        <f>K189/BO189</f>
        <v>0</v>
      </c>
      <c r="BZ189" s="143">
        <f>L189/BP189</f>
        <v>0</v>
      </c>
      <c r="CA189" s="143">
        <f>M189/BQ189</f>
        <v>0</v>
      </c>
      <c r="CB189" s="151">
        <f>N189/BR189</f>
        <v>0</v>
      </c>
      <c r="CD189" s="10"/>
    </row>
    <row r="190" spans="1:82" ht="12" outlineLevel="1">
      <c r="A190" s="11"/>
      <c r="B190" s="141" t="s">
        <v>19</v>
      </c>
      <c r="C190" s="142" t="s">
        <v>224</v>
      </c>
      <c r="D190" s="150" t="s">
        <v>154</v>
      </c>
      <c r="E190" s="150"/>
      <c r="F190" s="20"/>
      <c r="G190" s="20"/>
      <c r="H190" s="20"/>
      <c r="I190" s="20"/>
      <c r="J190" s="20"/>
      <c r="K190" s="20"/>
      <c r="L190" s="20">
        <v>0</v>
      </c>
      <c r="M190" s="20">
        <v>0</v>
      </c>
      <c r="N190" s="20">
        <v>0</v>
      </c>
      <c r="O190" s="20">
        <v>0</v>
      </c>
      <c r="P190" s="20"/>
      <c r="Q190" s="268">
        <f>SUM(E190:P190)</f>
        <v>0</v>
      </c>
      <c r="R190" s="108">
        <f>E190/E$206</f>
        <v>0</v>
      </c>
      <c r="S190" s="108">
        <f>F190/F$206</f>
        <v>0</v>
      </c>
      <c r="T190" s="108">
        <f>G190/G$206</f>
        <v>0</v>
      </c>
      <c r="U190" s="108">
        <f>H190/H$206</f>
        <v>0</v>
      </c>
      <c r="V190" s="108">
        <f>I190/I$206</f>
        <v>0</v>
      </c>
      <c r="W190" s="108">
        <f>J190/J$206</f>
        <v>0</v>
      </c>
      <c r="X190" s="108">
        <f>K190/K$206</f>
        <v>0</v>
      </c>
      <c r="Y190" s="108">
        <f>L190/L$206</f>
        <v>0</v>
      </c>
      <c r="Z190" s="108">
        <f>M190/M$206</f>
        <v>0</v>
      </c>
      <c r="AA190" s="108">
        <f>N190/N$206</f>
        <v>0</v>
      </c>
      <c r="AB190" s="108">
        <f>O190/O$206</f>
        <v>0</v>
      </c>
      <c r="AC190" s="306">
        <f>P190/P$206</f>
        <v>0</v>
      </c>
      <c r="AD190" s="52">
        <f>Q190/Q$206</f>
        <v>0</v>
      </c>
      <c r="AE190" s="135"/>
      <c r="AF190" s="108"/>
      <c r="AG190" s="148"/>
      <c r="AH190" s="193">
        <f>AE190+AF190+AG190</f>
        <v>0</v>
      </c>
      <c r="AI190" s="135"/>
      <c r="AJ190" s="108"/>
      <c r="AK190" s="147"/>
      <c r="AL190" s="194">
        <f>AI190+AJ190+AK190</f>
        <v>0</v>
      </c>
      <c r="AM190" s="135"/>
      <c r="AN190" s="108"/>
      <c r="AO190" s="148"/>
      <c r="AP190" s="134">
        <f>AO190/11*12</f>
        <v>0</v>
      </c>
      <c r="AQ190" s="263">
        <f>AM190+AN190+AO190</f>
        <v>0</v>
      </c>
      <c r="AR190" s="263">
        <f>AM190+AN190+AP190</f>
        <v>0</v>
      </c>
      <c r="AS190" s="260">
        <f>AQ190/AQ$206</f>
        <v>0</v>
      </c>
      <c r="AT190" s="145">
        <f>SUM(L190:N190)</f>
        <v>0</v>
      </c>
      <c r="AU190" s="136">
        <f>AQ190</f>
        <v>0</v>
      </c>
      <c r="AV190" s="147"/>
      <c r="AW190" s="148"/>
      <c r="AX190" s="136">
        <f>P190-L190</f>
        <v>0</v>
      </c>
      <c r="AY190" s="136">
        <f>P190-M190</f>
        <v>0</v>
      </c>
      <c r="AZ190" s="136">
        <f>P190-N190</f>
        <v>0</v>
      </c>
      <c r="BA190" s="136">
        <f>P190-O190</f>
        <v>0</v>
      </c>
      <c r="BB190" s="136"/>
      <c r="BC190" s="221"/>
      <c r="BD190" s="11"/>
      <c r="BE190" s="10"/>
      <c r="BF190" s="10"/>
      <c r="BG190" s="11"/>
      <c r="BH190" s="10"/>
      <c r="BI190" s="14">
        <v>-1</v>
      </c>
      <c r="BJ190" s="48">
        <v>-25</v>
      </c>
      <c r="BK190" s="48">
        <v>-4</v>
      </c>
      <c r="BL190" s="48">
        <v>-22</v>
      </c>
      <c r="BM190" s="48">
        <v>-47</v>
      </c>
      <c r="BN190" s="48">
        <v>1</v>
      </c>
      <c r="BO190" s="48">
        <v>-14</v>
      </c>
      <c r="BP190" s="264">
        <v>-6</v>
      </c>
      <c r="BQ190" s="48">
        <v>-35</v>
      </c>
      <c r="BR190" s="82">
        <v>-35</v>
      </c>
      <c r="BS190" s="143">
        <f>E190/BI190</f>
        <v>0</v>
      </c>
      <c r="BT190" s="143">
        <f>F190/BJ190</f>
        <v>0</v>
      </c>
      <c r="BU190" s="143">
        <f>G190/BK190</f>
        <v>0</v>
      </c>
      <c r="BV190" s="143">
        <f>H190/BL190</f>
        <v>0</v>
      </c>
      <c r="BW190" s="143">
        <f>I190/BM190</f>
        <v>0</v>
      </c>
      <c r="BX190" s="143">
        <f>J190/BN190</f>
        <v>0</v>
      </c>
      <c r="BY190" s="143">
        <f>K190/BO190</f>
        <v>0</v>
      </c>
      <c r="BZ190" s="143">
        <f>L190/BP190</f>
        <v>0</v>
      </c>
      <c r="CA190" s="143">
        <f>M190/BQ190</f>
        <v>0</v>
      </c>
      <c r="CB190" s="151">
        <f>N190/BR190</f>
        <v>0</v>
      </c>
      <c r="CD190" s="10"/>
    </row>
    <row r="191" spans="1:82" ht="12" outlineLevel="1">
      <c r="A191" s="11"/>
      <c r="B191" s="141"/>
      <c r="C191" s="138" t="s">
        <v>27</v>
      </c>
      <c r="D191" s="58" t="s">
        <v>351</v>
      </c>
      <c r="E191" s="258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265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18"/>
      <c r="AD191" s="301"/>
      <c r="AE191" s="135"/>
      <c r="AF191" s="108"/>
      <c r="AG191" s="148"/>
      <c r="AH191" s="193"/>
      <c r="AI191" s="135"/>
      <c r="AJ191" s="108"/>
      <c r="AK191" s="147"/>
      <c r="AL191" s="194"/>
      <c r="AM191" s="135"/>
      <c r="AN191" s="108"/>
      <c r="AO191" s="148"/>
      <c r="AP191" s="134"/>
      <c r="AQ191" s="263"/>
      <c r="AR191" s="263"/>
      <c r="AS191" s="260"/>
      <c r="AT191" s="145"/>
      <c r="AU191" s="136"/>
      <c r="AV191" s="221"/>
      <c r="AW191" s="148"/>
      <c r="AX191" s="136"/>
      <c r="AY191" s="136"/>
      <c r="AZ191" s="136"/>
      <c r="BA191" s="136"/>
      <c r="BB191" s="136"/>
      <c r="BC191" s="151"/>
      <c r="BD191" s="151"/>
      <c r="BE191" s="46" t="e">
        <f>AZ191/N191</f>
        <v>#DIV/0!</v>
      </c>
      <c r="BF191" s="46"/>
      <c r="BG191" s="151"/>
      <c r="BH191" s="46"/>
      <c r="BI191" s="14">
        <v>0</v>
      </c>
      <c r="BJ191" s="48">
        <v>0</v>
      </c>
      <c r="BK191" s="48">
        <v>0</v>
      </c>
      <c r="BL191" s="48">
        <v>0</v>
      </c>
      <c r="BM191" s="48">
        <v>0</v>
      </c>
      <c r="BN191" s="48">
        <v>0</v>
      </c>
      <c r="BO191" s="48">
        <v>1</v>
      </c>
      <c r="BP191" s="264">
        <v>0</v>
      </c>
      <c r="BQ191" s="48">
        <v>1.5</v>
      </c>
      <c r="BR191" s="82">
        <v>1.5</v>
      </c>
      <c r="BS191" s="143"/>
      <c r="BT191" s="143"/>
      <c r="BU191" s="143"/>
      <c r="BV191" s="143"/>
      <c r="BW191" s="143"/>
      <c r="BX191" s="143"/>
      <c r="BY191" s="143">
        <f>K191/BO191</f>
        <v>0</v>
      </c>
      <c r="BZ191" s="143"/>
      <c r="CA191" s="143">
        <f>M191/BQ191</f>
        <v>0</v>
      </c>
      <c r="CB191" s="151">
        <f>N191/BR191</f>
        <v>0</v>
      </c>
      <c r="CD191" s="10"/>
    </row>
    <row r="192" spans="1:82" ht="12" outlineLevel="1">
      <c r="A192" s="11"/>
      <c r="B192" s="141"/>
      <c r="C192" s="138" t="s">
        <v>27</v>
      </c>
      <c r="D192" s="58" t="s">
        <v>207</v>
      </c>
      <c r="E192" s="58"/>
      <c r="F192" s="132"/>
      <c r="G192" s="132"/>
      <c r="H192" s="132"/>
      <c r="I192" s="132"/>
      <c r="J192" s="132"/>
      <c r="K192" s="132"/>
      <c r="L192" s="132">
        <v>0</v>
      </c>
      <c r="M192" s="132">
        <v>2</v>
      </c>
      <c r="N192" s="132">
        <v>0</v>
      </c>
      <c r="O192" s="132">
        <v>0</v>
      </c>
      <c r="P192" s="132"/>
      <c r="Q192" s="265">
        <f>SUM(E192:P192)</f>
        <v>2</v>
      </c>
      <c r="R192" s="59">
        <f>E192/E$206</f>
        <v>0</v>
      </c>
      <c r="S192" s="59">
        <f>F192/F$206</f>
        <v>0</v>
      </c>
      <c r="T192" s="59">
        <f>G192/G$206</f>
        <v>0</v>
      </c>
      <c r="U192" s="59">
        <f>H192/H$206</f>
        <v>0</v>
      </c>
      <c r="V192" s="59">
        <f>I192/I$206</f>
        <v>0</v>
      </c>
      <c r="W192" s="59">
        <f>J192/J$206</f>
        <v>0</v>
      </c>
      <c r="X192" s="59">
        <f>K192/K$206</f>
        <v>0</v>
      </c>
      <c r="Y192" s="59">
        <f>L192/L$206</f>
        <v>0</v>
      </c>
      <c r="Z192" s="59">
        <f>M192/M$206</f>
        <v>0.0001632386549134835</v>
      </c>
      <c r="AA192" s="59">
        <f>N192/N$206</f>
        <v>0</v>
      </c>
      <c r="AB192" s="59">
        <f>O192/O$206</f>
        <v>0</v>
      </c>
      <c r="AC192" s="18">
        <f>P192/P$206</f>
        <v>0</v>
      </c>
      <c r="AD192" s="301">
        <f>Q192/Q$206</f>
        <v>8.625039351742042E-06</v>
      </c>
      <c r="AE192" s="13">
        <v>15</v>
      </c>
      <c r="AF192" s="12"/>
      <c r="AG192" s="140"/>
      <c r="AH192" s="261">
        <f>AE192+AF192+AG192</f>
        <v>15</v>
      </c>
      <c r="AI192" s="13"/>
      <c r="AJ192" s="12"/>
      <c r="AK192" s="113"/>
      <c r="AL192" s="262">
        <f>AI192+AJ192+AK192</f>
        <v>0</v>
      </c>
      <c r="AM192" s="13">
        <f>AE192+AI192</f>
        <v>15</v>
      </c>
      <c r="AN192" s="12">
        <f>AF192+AJ192</f>
        <v>0</v>
      </c>
      <c r="AO192" s="140">
        <f>AG192+AK192</f>
        <v>0</v>
      </c>
      <c r="AP192" s="114">
        <f>AO192/11*12</f>
        <v>0</v>
      </c>
      <c r="AQ192" s="263">
        <f>AM192+AN192+AO192</f>
        <v>15</v>
      </c>
      <c r="AR192" s="263">
        <f>AM192+AN192+AP192</f>
        <v>15</v>
      </c>
      <c r="AS192" s="260">
        <f>AQ192/AQ$206</f>
        <v>0.0017393320964749536</v>
      </c>
      <c r="AT192" s="14">
        <f>SUM(L192:N192)</f>
        <v>2</v>
      </c>
      <c r="AU192" s="82">
        <f>AQ192</f>
        <v>15</v>
      </c>
      <c r="AV192" s="62"/>
      <c r="AW192" s="139"/>
      <c r="AX192" s="136">
        <f>P192-L192</f>
        <v>0</v>
      </c>
      <c r="AY192" s="136">
        <f>P192-M192</f>
        <v>-2</v>
      </c>
      <c r="AZ192" s="136">
        <f>P192-N192</f>
        <v>0</v>
      </c>
      <c r="BA192" s="136">
        <f>P192-O192</f>
        <v>0</v>
      </c>
      <c r="BB192" s="136"/>
      <c r="BC192" s="151"/>
      <c r="BD192" s="151">
        <f>AY192/M192</f>
        <v>-1</v>
      </c>
      <c r="BE192" s="46"/>
      <c r="BF192" s="46"/>
      <c r="BG192" s="151"/>
      <c r="BH192" s="46"/>
      <c r="BI192" s="14">
        <v>0</v>
      </c>
      <c r="BJ192" s="48">
        <v>0</v>
      </c>
      <c r="BK192" s="48">
        <v>0</v>
      </c>
      <c r="BL192" s="48">
        <v>0</v>
      </c>
      <c r="BM192" s="48">
        <v>0</v>
      </c>
      <c r="BN192" s="48">
        <v>0</v>
      </c>
      <c r="BO192" s="48">
        <v>0</v>
      </c>
      <c r="BP192" s="264">
        <v>2</v>
      </c>
      <c r="BQ192" s="48">
        <v>-0.5</v>
      </c>
      <c r="BR192" s="82">
        <v>-0.5</v>
      </c>
      <c r="BS192" s="143"/>
      <c r="BT192" s="143"/>
      <c r="BU192" s="143"/>
      <c r="BV192" s="143"/>
      <c r="BW192" s="143"/>
      <c r="BX192" s="143"/>
      <c r="BY192" s="143"/>
      <c r="BZ192" s="143">
        <f>L192/BP192</f>
        <v>0</v>
      </c>
      <c r="CA192" s="143">
        <f>M192/BQ192</f>
        <v>-4</v>
      </c>
      <c r="CB192" s="151">
        <f>N192/BR192</f>
        <v>0</v>
      </c>
      <c r="CD192" s="10"/>
    </row>
    <row r="193" spans="1:82" ht="12" outlineLevel="1">
      <c r="A193" s="11"/>
      <c r="B193" s="141">
        <v>616</v>
      </c>
      <c r="C193" s="144" t="s">
        <v>159</v>
      </c>
      <c r="D193" s="150" t="s">
        <v>148</v>
      </c>
      <c r="E193" s="150"/>
      <c r="F193" s="20"/>
      <c r="G193" s="20"/>
      <c r="H193" s="20"/>
      <c r="I193" s="20"/>
      <c r="J193" s="20"/>
      <c r="K193" s="20"/>
      <c r="L193" s="20">
        <v>0</v>
      </c>
      <c r="M193" s="20">
        <v>0</v>
      </c>
      <c r="N193" s="20">
        <v>0</v>
      </c>
      <c r="O193" s="20">
        <v>0</v>
      </c>
      <c r="P193" s="20"/>
      <c r="Q193" s="268">
        <f>SUM(E193:P193)</f>
        <v>0</v>
      </c>
      <c r="R193" s="108">
        <f>E193/E$206</f>
        <v>0</v>
      </c>
      <c r="S193" s="108">
        <f>F193/F$206</f>
        <v>0</v>
      </c>
      <c r="T193" s="108">
        <f>G193/G$206</f>
        <v>0</v>
      </c>
      <c r="U193" s="108">
        <f>H193/H$206</f>
        <v>0</v>
      </c>
      <c r="V193" s="108">
        <f>I193/I$206</f>
        <v>0</v>
      </c>
      <c r="W193" s="108">
        <f>J193/J$206</f>
        <v>0</v>
      </c>
      <c r="X193" s="108">
        <f>K193/K$206</f>
        <v>0</v>
      </c>
      <c r="Y193" s="108">
        <f>L193/L$206</f>
        <v>0</v>
      </c>
      <c r="Z193" s="108">
        <f>M193/M$206</f>
        <v>0</v>
      </c>
      <c r="AA193" s="108">
        <f>N193/N$206</f>
        <v>0</v>
      </c>
      <c r="AB193" s="108">
        <f>O193/O$206</f>
        <v>0</v>
      </c>
      <c r="AC193" s="306">
        <f>P193/P$206</f>
        <v>0</v>
      </c>
      <c r="AD193" s="52">
        <f>Q193/Q$206</f>
        <v>0</v>
      </c>
      <c r="AE193" s="135"/>
      <c r="AF193" s="108"/>
      <c r="AG193" s="148"/>
      <c r="AH193" s="193">
        <f>AE193+AF193+AG193</f>
        <v>0</v>
      </c>
      <c r="AI193" s="135"/>
      <c r="AJ193" s="108"/>
      <c r="AK193" s="147"/>
      <c r="AL193" s="194">
        <f>AI193+AJ193+AK193</f>
        <v>0</v>
      </c>
      <c r="AM193" s="135"/>
      <c r="AN193" s="108"/>
      <c r="AO193" s="148"/>
      <c r="AP193" s="134">
        <f>AO193/11*12</f>
        <v>0</v>
      </c>
      <c r="AQ193" s="263">
        <f>AM193+AN193+AO193</f>
        <v>0</v>
      </c>
      <c r="AR193" s="263">
        <f>AM193+AN193+AP193</f>
        <v>0</v>
      </c>
      <c r="AS193" s="260">
        <f>AQ193/AQ$206</f>
        <v>0</v>
      </c>
      <c r="AT193" s="145">
        <f>SUM(L193:N193)</f>
        <v>0</v>
      </c>
      <c r="AU193" s="136">
        <f>AQ193</f>
        <v>0</v>
      </c>
      <c r="AV193" s="147"/>
      <c r="AW193" s="148"/>
      <c r="AX193" s="136">
        <f>P193-L193</f>
        <v>0</v>
      </c>
      <c r="AY193" s="136">
        <f>P193-M193</f>
        <v>0</v>
      </c>
      <c r="AZ193" s="136">
        <f>P193-N193</f>
        <v>0</v>
      </c>
      <c r="BA193" s="136">
        <f>P193-O193</f>
        <v>0</v>
      </c>
      <c r="BB193" s="136"/>
      <c r="BC193" s="221"/>
      <c r="BD193" s="11"/>
      <c r="BE193" s="10"/>
      <c r="BF193" s="10"/>
      <c r="BG193" s="11"/>
      <c r="BH193" s="10"/>
      <c r="BI193" s="145">
        <v>0</v>
      </c>
      <c r="BJ193" s="132">
        <v>1</v>
      </c>
      <c r="BK193" s="132">
        <v>0</v>
      </c>
      <c r="BL193" s="132">
        <v>0</v>
      </c>
      <c r="BM193" s="132">
        <v>0</v>
      </c>
      <c r="BN193" s="132">
        <v>-1</v>
      </c>
      <c r="BO193" s="132">
        <v>0</v>
      </c>
      <c r="BP193" s="267">
        <v>1</v>
      </c>
      <c r="BQ193" s="132">
        <v>0</v>
      </c>
      <c r="BR193" s="136">
        <v>0</v>
      </c>
      <c r="BS193" s="143"/>
      <c r="BT193" s="143">
        <f>F193/BJ193</f>
        <v>0</v>
      </c>
      <c r="BU193" s="143"/>
      <c r="BV193" s="143"/>
      <c r="BW193" s="143"/>
      <c r="BX193" s="143">
        <f>J193/BN193</f>
        <v>0</v>
      </c>
      <c r="BY193" s="143"/>
      <c r="BZ193" s="143">
        <f>L193/BP193</f>
        <v>0</v>
      </c>
      <c r="CA193" s="143"/>
      <c r="CB193" s="151"/>
      <c r="CD193" s="10"/>
    </row>
    <row r="194" spans="1:82" ht="12" outlineLevel="1">
      <c r="A194" s="11"/>
      <c r="B194" s="141">
        <v>422</v>
      </c>
      <c r="C194" s="142" t="s">
        <v>219</v>
      </c>
      <c r="D194" s="150" t="s">
        <v>128</v>
      </c>
      <c r="E194" s="258">
        <v>0</v>
      </c>
      <c r="F194" s="20">
        <v>1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/>
      <c r="Q194" s="268">
        <f>SUM(E194:P194)</f>
        <v>1</v>
      </c>
      <c r="R194" s="108">
        <f>E194/E$206</f>
        <v>0</v>
      </c>
      <c r="S194" s="108">
        <f>F194/F$206</f>
        <v>4.073485681697829E-05</v>
      </c>
      <c r="T194" s="108">
        <f>G194/G$206</f>
        <v>0</v>
      </c>
      <c r="U194" s="108">
        <f>H194/H$206</f>
        <v>0</v>
      </c>
      <c r="V194" s="108">
        <f>I194/I$206</f>
        <v>0</v>
      </c>
      <c r="W194" s="108">
        <f>J194/J$206</f>
        <v>0</v>
      </c>
      <c r="X194" s="108">
        <f>K194/K$206</f>
        <v>0</v>
      </c>
      <c r="Y194" s="108">
        <f>L194/L$206</f>
        <v>0</v>
      </c>
      <c r="Z194" s="108">
        <f>M194/M$206</f>
        <v>0</v>
      </c>
      <c r="AA194" s="108">
        <f>N194/N$206</f>
        <v>0</v>
      </c>
      <c r="AB194" s="108">
        <f>O194/O$206</f>
        <v>0</v>
      </c>
      <c r="AC194" s="306">
        <f>P194/P$206</f>
        <v>0</v>
      </c>
      <c r="AD194" s="52">
        <f>Q194/Q$206</f>
        <v>4.312519675871021E-06</v>
      </c>
      <c r="AE194" s="135"/>
      <c r="AF194" s="108"/>
      <c r="AG194" s="148"/>
      <c r="AH194" s="193">
        <f>AE194+AF194+AG194</f>
        <v>0</v>
      </c>
      <c r="AI194" s="135"/>
      <c r="AJ194" s="108"/>
      <c r="AK194" s="147"/>
      <c r="AL194" s="194">
        <f>AI194+AJ194+AK194</f>
        <v>0</v>
      </c>
      <c r="AM194" s="135"/>
      <c r="AN194" s="108"/>
      <c r="AO194" s="148"/>
      <c r="AP194" s="134">
        <f>AO194/11*12</f>
        <v>0</v>
      </c>
      <c r="AQ194" s="263">
        <f>AM194+AN194+AO194</f>
        <v>0</v>
      </c>
      <c r="AR194" s="263">
        <f>AM194+AN194+AP194</f>
        <v>0</v>
      </c>
      <c r="AS194" s="260">
        <f>AQ194/AQ$206</f>
        <v>0</v>
      </c>
      <c r="AT194" s="145">
        <f>SUM(L194:N194)</f>
        <v>0</v>
      </c>
      <c r="AU194" s="136">
        <f>AQ194</f>
        <v>0</v>
      </c>
      <c r="AV194" s="147"/>
      <c r="AW194" s="148"/>
      <c r="AX194" s="136">
        <f>P194-L194</f>
        <v>0</v>
      </c>
      <c r="AY194" s="136">
        <f>P194-M194</f>
        <v>0</v>
      </c>
      <c r="AZ194" s="136">
        <f>P194-N194</f>
        <v>0</v>
      </c>
      <c r="BA194" s="136">
        <f>P194-O194</f>
        <v>0</v>
      </c>
      <c r="BB194" s="136"/>
      <c r="BC194" s="221"/>
      <c r="BD194" s="11"/>
      <c r="BE194" s="10"/>
      <c r="BF194" s="10"/>
      <c r="BG194" s="11"/>
      <c r="BH194" s="10"/>
      <c r="BI194" s="14">
        <v>8</v>
      </c>
      <c r="BJ194" s="48">
        <v>1</v>
      </c>
      <c r="BK194" s="48">
        <v>10</v>
      </c>
      <c r="BL194" s="48">
        <v>8</v>
      </c>
      <c r="BM194" s="48">
        <v>0</v>
      </c>
      <c r="BN194" s="48">
        <v>-4</v>
      </c>
      <c r="BO194" s="48">
        <v>-5</v>
      </c>
      <c r="BP194" s="48">
        <v>2</v>
      </c>
      <c r="BQ194" s="48">
        <v>2.5</v>
      </c>
      <c r="BR194" s="82">
        <v>2.5</v>
      </c>
      <c r="BS194" s="143">
        <f>E194/BI194</f>
        <v>0</v>
      </c>
      <c r="BT194" s="143">
        <f>F194/BJ194</f>
        <v>1</v>
      </c>
      <c r="BU194" s="143">
        <f>G194/BK194</f>
        <v>0</v>
      </c>
      <c r="BV194" s="143">
        <f>H194/BL194</f>
        <v>0</v>
      </c>
      <c r="BW194" s="143"/>
      <c r="BX194" s="143">
        <f>J194/BN194</f>
        <v>0</v>
      </c>
      <c r="BY194" s="143">
        <f>K194/BO194</f>
        <v>0</v>
      </c>
      <c r="BZ194" s="143">
        <f>L194/BP194</f>
        <v>0</v>
      </c>
      <c r="CA194" s="143">
        <f>M194/BQ194</f>
        <v>0</v>
      </c>
      <c r="CB194" s="151">
        <f>N194/BR194</f>
        <v>0</v>
      </c>
      <c r="CD194" s="10"/>
    </row>
    <row r="195" spans="1:82" ht="12" outlineLevel="1">
      <c r="A195" s="11"/>
      <c r="B195" s="141"/>
      <c r="C195" s="138" t="s">
        <v>159</v>
      </c>
      <c r="D195" s="58" t="s">
        <v>352</v>
      </c>
      <c r="E195" s="258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265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18"/>
      <c r="AD195" s="301"/>
      <c r="AE195" s="13"/>
      <c r="AF195" s="12"/>
      <c r="AG195" s="140"/>
      <c r="AH195" s="261"/>
      <c r="AI195" s="13"/>
      <c r="AJ195" s="12"/>
      <c r="AK195" s="113"/>
      <c r="AL195" s="262"/>
      <c r="AM195" s="13"/>
      <c r="AN195" s="12"/>
      <c r="AO195" s="140"/>
      <c r="AP195" s="114"/>
      <c r="AQ195" s="263"/>
      <c r="AR195" s="263"/>
      <c r="AS195" s="260"/>
      <c r="AT195" s="14"/>
      <c r="AU195" s="82"/>
      <c r="AV195" s="151"/>
      <c r="AW195" s="139"/>
      <c r="AX195" s="136"/>
      <c r="AY195" s="136"/>
      <c r="AZ195" s="136"/>
      <c r="BA195" s="136"/>
      <c r="BB195" s="136"/>
      <c r="BC195" s="151"/>
      <c r="BD195" s="151"/>
      <c r="BE195" s="46"/>
      <c r="BF195" s="46"/>
      <c r="BG195" s="151"/>
      <c r="BH195" s="46"/>
      <c r="BI195" s="14">
        <v>0</v>
      </c>
      <c r="BJ195" s="48">
        <v>0</v>
      </c>
      <c r="BK195" s="48">
        <v>0</v>
      </c>
      <c r="BL195" s="48">
        <v>0</v>
      </c>
      <c r="BM195" s="48">
        <v>0</v>
      </c>
      <c r="BN195" s="48">
        <v>0</v>
      </c>
      <c r="BO195" s="48">
        <v>0</v>
      </c>
      <c r="BP195" s="264">
        <v>0</v>
      </c>
      <c r="BQ195" s="48">
        <v>0.5</v>
      </c>
      <c r="BR195" s="82">
        <v>0.5</v>
      </c>
      <c r="BS195" s="143"/>
      <c r="BT195" s="143"/>
      <c r="BU195" s="143"/>
      <c r="BV195" s="143"/>
      <c r="BW195" s="143"/>
      <c r="BX195" s="143"/>
      <c r="BY195" s="143"/>
      <c r="BZ195" s="143"/>
      <c r="CA195" s="143">
        <f>M195/BQ195</f>
        <v>0</v>
      </c>
      <c r="CB195" s="151">
        <f>N195/BR195</f>
        <v>0</v>
      </c>
      <c r="CD195" s="10"/>
    </row>
    <row r="196" spans="1:82" ht="12" outlineLevel="1">
      <c r="A196" s="11"/>
      <c r="B196" s="141">
        <v>519</v>
      </c>
      <c r="C196" s="142" t="s">
        <v>219</v>
      </c>
      <c r="D196" s="150" t="s">
        <v>143</v>
      </c>
      <c r="E196" s="150"/>
      <c r="F196" s="20"/>
      <c r="G196" s="20"/>
      <c r="H196" s="20"/>
      <c r="I196" s="20"/>
      <c r="J196" s="20"/>
      <c r="K196" s="20"/>
      <c r="L196" s="20">
        <v>0</v>
      </c>
      <c r="M196" s="20">
        <v>0</v>
      </c>
      <c r="N196" s="20">
        <v>0</v>
      </c>
      <c r="O196" s="20">
        <v>0</v>
      </c>
      <c r="P196" s="132">
        <v>0</v>
      </c>
      <c r="Q196" s="268">
        <f>SUM(E196:P196)</f>
        <v>0</v>
      </c>
      <c r="R196" s="108">
        <f>E196/E$206</f>
        <v>0</v>
      </c>
      <c r="S196" s="108">
        <f>F196/F$206</f>
        <v>0</v>
      </c>
      <c r="T196" s="108">
        <f>G196/G$206</f>
        <v>0</v>
      </c>
      <c r="U196" s="108">
        <f>H196/H$206</f>
        <v>0</v>
      </c>
      <c r="V196" s="108">
        <f>I196/I$206</f>
        <v>0</v>
      </c>
      <c r="W196" s="108">
        <f>J196/J$206</f>
        <v>0</v>
      </c>
      <c r="X196" s="108">
        <f>K196/K$206</f>
        <v>0</v>
      </c>
      <c r="Y196" s="108">
        <f>L196/L$206</f>
        <v>0</v>
      </c>
      <c r="Z196" s="108">
        <f>M196/M$206</f>
        <v>0</v>
      </c>
      <c r="AA196" s="108">
        <f>N196/N$206</f>
        <v>0</v>
      </c>
      <c r="AB196" s="108">
        <f>O196/O$206</f>
        <v>0</v>
      </c>
      <c r="AC196" s="306">
        <f>P196/P$206</f>
        <v>0</v>
      </c>
      <c r="AD196" s="52">
        <f>Q196/Q$206</f>
        <v>0</v>
      </c>
      <c r="AE196" s="135"/>
      <c r="AF196" s="108"/>
      <c r="AG196" s="148"/>
      <c r="AH196" s="193">
        <f>AE196+AF196+AG196</f>
        <v>0</v>
      </c>
      <c r="AI196" s="135"/>
      <c r="AJ196" s="108"/>
      <c r="AK196" s="147"/>
      <c r="AL196" s="194">
        <f>AI196+AJ196+AK196</f>
        <v>0</v>
      </c>
      <c r="AM196" s="135"/>
      <c r="AN196" s="108"/>
      <c r="AO196" s="148"/>
      <c r="AP196" s="134">
        <f>AO196/11*12</f>
        <v>0</v>
      </c>
      <c r="AQ196" s="263">
        <f>AM196+AN196+AO196</f>
        <v>0</v>
      </c>
      <c r="AR196" s="263">
        <f>AM196+AN196+AP196</f>
        <v>0</v>
      </c>
      <c r="AS196" s="260">
        <f>AQ196/AQ$206</f>
        <v>0</v>
      </c>
      <c r="AT196" s="145">
        <f>SUM(L196:N196)</f>
        <v>0</v>
      </c>
      <c r="AU196" s="136">
        <f>AQ196</f>
        <v>0</v>
      </c>
      <c r="AV196" s="147"/>
      <c r="AW196" s="148"/>
      <c r="AX196" s="136">
        <f>P196-L196</f>
        <v>0</v>
      </c>
      <c r="AY196" s="136">
        <f>P196-M196</f>
        <v>0</v>
      </c>
      <c r="AZ196" s="136">
        <f>P196-N196</f>
        <v>0</v>
      </c>
      <c r="BA196" s="136">
        <f>P196-O196</f>
        <v>0</v>
      </c>
      <c r="BB196" s="136"/>
      <c r="BC196" s="221"/>
      <c r="BD196" s="11"/>
      <c r="BE196" s="10"/>
      <c r="BF196" s="10"/>
      <c r="BG196" s="11"/>
      <c r="BH196" s="10"/>
      <c r="BI196" s="14">
        <v>1</v>
      </c>
      <c r="BJ196" s="48">
        <v>13</v>
      </c>
      <c r="BK196" s="48">
        <v>10</v>
      </c>
      <c r="BL196" s="48">
        <v>17</v>
      </c>
      <c r="BM196" s="48">
        <v>10</v>
      </c>
      <c r="BN196" s="48">
        <v>9</v>
      </c>
      <c r="BO196" s="48">
        <v>-1</v>
      </c>
      <c r="BP196" s="264">
        <v>5</v>
      </c>
      <c r="BQ196" s="48">
        <v>1</v>
      </c>
      <c r="BR196" s="82">
        <v>1</v>
      </c>
      <c r="BS196" s="143">
        <f>E196/BI196</f>
        <v>0</v>
      </c>
      <c r="BT196" s="143">
        <f>F196/BJ196</f>
        <v>0</v>
      </c>
      <c r="BU196" s="143">
        <f>G196/BK196</f>
        <v>0</v>
      </c>
      <c r="BV196" s="143">
        <f>H196/BL196</f>
        <v>0</v>
      </c>
      <c r="BW196" s="143">
        <f>I196/BM196</f>
        <v>0</v>
      </c>
      <c r="BX196" s="143">
        <f>J196/BN196</f>
        <v>0</v>
      </c>
      <c r="BY196" s="143">
        <f>K196/BO196</f>
        <v>0</v>
      </c>
      <c r="BZ196" s="143">
        <f>L196/BP196</f>
        <v>0</v>
      </c>
      <c r="CA196" s="143">
        <f>M196/BQ196</f>
        <v>0</v>
      </c>
      <c r="CB196" s="151">
        <f>N196/BR196</f>
        <v>0</v>
      </c>
      <c r="CD196" s="10"/>
    </row>
    <row r="197" spans="1:82" ht="12" outlineLevel="1">
      <c r="A197" s="11"/>
      <c r="B197" s="141"/>
      <c r="C197" s="238" t="s">
        <v>159</v>
      </c>
      <c r="D197" s="150" t="s">
        <v>353</v>
      </c>
      <c r="E197" s="15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6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306"/>
      <c r="AD197" s="52"/>
      <c r="AE197" s="135"/>
      <c r="AF197" s="108"/>
      <c r="AG197" s="148"/>
      <c r="AH197" s="193"/>
      <c r="AI197" s="135"/>
      <c r="AJ197" s="108"/>
      <c r="AK197" s="147"/>
      <c r="AL197" s="194"/>
      <c r="AM197" s="135"/>
      <c r="AN197" s="108"/>
      <c r="AO197" s="148"/>
      <c r="AP197" s="134"/>
      <c r="AQ197" s="263"/>
      <c r="AR197" s="263"/>
      <c r="AS197" s="260"/>
      <c r="AT197" s="145"/>
      <c r="AU197" s="136"/>
      <c r="AV197" s="147"/>
      <c r="AW197" s="148"/>
      <c r="AX197" s="136"/>
      <c r="AY197" s="136"/>
      <c r="AZ197" s="136"/>
      <c r="BA197" s="136"/>
      <c r="BB197" s="136"/>
      <c r="BC197" s="221"/>
      <c r="BD197" s="11"/>
      <c r="BE197" s="10"/>
      <c r="BF197" s="10"/>
      <c r="BG197" s="11"/>
      <c r="BH197" s="10"/>
      <c r="BI197" s="14">
        <v>0</v>
      </c>
      <c r="BJ197" s="48">
        <v>0</v>
      </c>
      <c r="BK197" s="48">
        <v>0</v>
      </c>
      <c r="BL197" s="48">
        <v>275</v>
      </c>
      <c r="BM197" s="48">
        <v>-275</v>
      </c>
      <c r="BN197" s="48">
        <v>0</v>
      </c>
      <c r="BO197" s="48">
        <v>0</v>
      </c>
      <c r="BP197" s="264">
        <v>1</v>
      </c>
      <c r="BQ197" s="48">
        <v>-0.5</v>
      </c>
      <c r="BR197" s="82">
        <v>-0.5</v>
      </c>
      <c r="BS197" s="143"/>
      <c r="BT197" s="143"/>
      <c r="BU197" s="143"/>
      <c r="BV197" s="143">
        <f>H197/BL197</f>
        <v>0</v>
      </c>
      <c r="BW197" s="143">
        <f>I197/BM197</f>
        <v>0</v>
      </c>
      <c r="BX197" s="143"/>
      <c r="BY197" s="143"/>
      <c r="BZ197" s="143">
        <f>L197/BP197</f>
        <v>0</v>
      </c>
      <c r="CA197" s="143">
        <f>M197/BQ197</f>
        <v>0</v>
      </c>
      <c r="CB197" s="151">
        <f>N197/BR197</f>
        <v>0</v>
      </c>
      <c r="CD197" s="10"/>
    </row>
    <row r="198" spans="1:82" ht="12" outlineLevel="1">
      <c r="A198" s="11"/>
      <c r="B198" s="141">
        <v>112</v>
      </c>
      <c r="C198" s="238" t="s">
        <v>221</v>
      </c>
      <c r="D198" s="150" t="s">
        <v>39</v>
      </c>
      <c r="E198" s="258">
        <v>0</v>
      </c>
      <c r="F198" s="20">
        <v>0</v>
      </c>
      <c r="G198" s="20">
        <v>0</v>
      </c>
      <c r="H198" s="20">
        <v>0</v>
      </c>
      <c r="I198" s="20">
        <v>2</v>
      </c>
      <c r="J198" s="20">
        <v>1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/>
      <c r="Q198" s="268">
        <f>SUM(E198:P198)</f>
        <v>3</v>
      </c>
      <c r="R198" s="108">
        <f>E198/E$206</f>
        <v>0</v>
      </c>
      <c r="S198" s="108">
        <f>F198/F$206</f>
        <v>0</v>
      </c>
      <c r="T198" s="108">
        <f>G198/G$206</f>
        <v>0</v>
      </c>
      <c r="U198" s="108">
        <f>H198/H$206</f>
        <v>0</v>
      </c>
      <c r="V198" s="108">
        <f>I198/I$206</f>
        <v>0.00013023376961646154</v>
      </c>
      <c r="W198" s="108">
        <f>J198/J$206</f>
        <v>6.266842138246537E-05</v>
      </c>
      <c r="X198" s="108">
        <f>K198/K$206</f>
        <v>0</v>
      </c>
      <c r="Y198" s="108">
        <f>L198/L$206</f>
        <v>0</v>
      </c>
      <c r="Z198" s="108">
        <f>M198/M$206</f>
        <v>0</v>
      </c>
      <c r="AA198" s="108">
        <f>N198/N$206</f>
        <v>0</v>
      </c>
      <c r="AB198" s="108">
        <f>O198/O$206</f>
        <v>0</v>
      </c>
      <c r="AC198" s="306">
        <f>P198/P$206</f>
        <v>0</v>
      </c>
      <c r="AD198" s="52">
        <f>Q198/Q$206</f>
        <v>1.2937559027613063E-05</v>
      </c>
      <c r="AE198" s="135"/>
      <c r="AF198" s="108"/>
      <c r="AG198" s="148"/>
      <c r="AH198" s="193">
        <f>AE198+AF198+AG198</f>
        <v>0</v>
      </c>
      <c r="AI198" s="135"/>
      <c r="AJ198" s="108"/>
      <c r="AK198" s="147"/>
      <c r="AL198" s="194">
        <f>AI198+AJ198+AK198</f>
        <v>0</v>
      </c>
      <c r="AM198" s="135"/>
      <c r="AN198" s="108"/>
      <c r="AO198" s="148"/>
      <c r="AP198" s="134">
        <f>AO198/11*12</f>
        <v>0</v>
      </c>
      <c r="AQ198" s="263">
        <f>AM198+AN198+AO198</f>
        <v>0</v>
      </c>
      <c r="AR198" s="263">
        <f>AM198+AN198+AP198</f>
        <v>0</v>
      </c>
      <c r="AS198" s="260">
        <f>AQ198/AQ$206</f>
        <v>0</v>
      </c>
      <c r="AT198" s="145">
        <f>SUM(L198:N198)</f>
        <v>0</v>
      </c>
      <c r="AU198" s="136">
        <f>AQ198</f>
        <v>0</v>
      </c>
      <c r="AV198" s="147"/>
      <c r="AW198" s="148"/>
      <c r="AX198" s="136">
        <f>P198-L198</f>
        <v>0</v>
      </c>
      <c r="AY198" s="136">
        <f>P198-M198</f>
        <v>0</v>
      </c>
      <c r="AZ198" s="136">
        <f>P198-N198</f>
        <v>0</v>
      </c>
      <c r="BA198" s="136">
        <f>P198-O198</f>
        <v>0</v>
      </c>
      <c r="BB198" s="136"/>
      <c r="BC198" s="221"/>
      <c r="BD198" s="11"/>
      <c r="BE198" s="10"/>
      <c r="BF198" s="10"/>
      <c r="BG198" s="11"/>
      <c r="BH198" s="10"/>
      <c r="BI198" s="14">
        <v>596</v>
      </c>
      <c r="BJ198" s="48">
        <v>37</v>
      </c>
      <c r="BK198" s="48">
        <v>85</v>
      </c>
      <c r="BL198" s="48">
        <v>62</v>
      </c>
      <c r="BM198" s="48">
        <v>-73</v>
      </c>
      <c r="BN198" s="48">
        <v>-179</v>
      </c>
      <c r="BO198" s="48">
        <v>-417</v>
      </c>
      <c r="BP198" s="264">
        <v>101</v>
      </c>
      <c r="BQ198" s="48">
        <v>80.5</v>
      </c>
      <c r="BR198" s="82">
        <v>80.5</v>
      </c>
      <c r="BS198" s="143">
        <f>E198/BI198</f>
        <v>0</v>
      </c>
      <c r="BT198" s="143">
        <f>F198/BJ198</f>
        <v>0</v>
      </c>
      <c r="BU198" s="143">
        <f>G198/BK198</f>
        <v>0</v>
      </c>
      <c r="BV198" s="143">
        <f>H198/BL198</f>
        <v>0</v>
      </c>
      <c r="BW198" s="143">
        <f>I198/BM198</f>
        <v>-0.0273972602739726</v>
      </c>
      <c r="BX198" s="143">
        <f>J198/BN198</f>
        <v>-0.00558659217877095</v>
      </c>
      <c r="BY198" s="143">
        <f>K198/BO198</f>
        <v>0</v>
      </c>
      <c r="BZ198" s="143">
        <f>L198/BP198</f>
        <v>0</v>
      </c>
      <c r="CA198" s="143">
        <f>M198/BQ198</f>
        <v>0</v>
      </c>
      <c r="CB198" s="151">
        <f>N198/BR198</f>
        <v>0</v>
      </c>
      <c r="CD198" s="10"/>
    </row>
    <row r="199" spans="1:82" ht="12" outlineLevel="1">
      <c r="A199" s="11"/>
      <c r="B199" s="141">
        <v>402</v>
      </c>
      <c r="C199" s="142" t="s">
        <v>220</v>
      </c>
      <c r="D199" s="58" t="s">
        <v>214</v>
      </c>
      <c r="E199" s="258">
        <v>0</v>
      </c>
      <c r="F199" s="132">
        <v>0</v>
      </c>
      <c r="G199" s="132">
        <v>3</v>
      </c>
      <c r="H199" s="132">
        <v>4</v>
      </c>
      <c r="I199" s="132">
        <v>0</v>
      </c>
      <c r="J199" s="132">
        <v>2</v>
      </c>
      <c r="K199" s="132">
        <v>3</v>
      </c>
      <c r="L199" s="132">
        <v>0</v>
      </c>
      <c r="M199" s="132">
        <v>0</v>
      </c>
      <c r="N199" s="132">
        <v>0</v>
      </c>
      <c r="O199" s="132">
        <v>3</v>
      </c>
      <c r="P199" s="20">
        <v>6</v>
      </c>
      <c r="Q199" s="265">
        <f>SUM(E199:P199)</f>
        <v>21</v>
      </c>
      <c r="R199" s="59">
        <f>E199/E$206</f>
        <v>0</v>
      </c>
      <c r="S199" s="59">
        <f>F199/F$206</f>
        <v>0</v>
      </c>
      <c r="T199" s="59">
        <f>G199/G$206</f>
        <v>0.00015954900813699942</v>
      </c>
      <c r="U199" s="59">
        <f>H199/H$206</f>
        <v>0.00023614144872778793</v>
      </c>
      <c r="V199" s="59">
        <f>I199/I$206</f>
        <v>0</v>
      </c>
      <c r="W199" s="59">
        <f>J199/J$206</f>
        <v>0.00012533684276493074</v>
      </c>
      <c r="X199" s="59">
        <f>K199/K$206</f>
        <v>0.0002589331952356292</v>
      </c>
      <c r="Y199" s="59">
        <f>L199/L$206</f>
        <v>0</v>
      </c>
      <c r="Z199" s="59">
        <f>M199/M$206</f>
        <v>0</v>
      </c>
      <c r="AA199" s="59">
        <f>N199/N$206</f>
        <v>0</v>
      </c>
      <c r="AB199" s="59">
        <f>O199/O$206</f>
        <v>0.00015043626516899006</v>
      </c>
      <c r="AC199" s="18">
        <f>P199/P$206</f>
        <v>0.00023524799059008037</v>
      </c>
      <c r="AD199" s="301">
        <f>Q199/Q$206</f>
        <v>9.056291319329144E-05</v>
      </c>
      <c r="AE199" s="135"/>
      <c r="AF199" s="108"/>
      <c r="AG199" s="148"/>
      <c r="AH199" s="193">
        <f>AE199+AF199+AG199</f>
        <v>0</v>
      </c>
      <c r="AI199" s="135"/>
      <c r="AJ199" s="108"/>
      <c r="AK199" s="147"/>
      <c r="AL199" s="194">
        <f>AI199+AJ199+AK199</f>
        <v>0</v>
      </c>
      <c r="AM199" s="135"/>
      <c r="AN199" s="108"/>
      <c r="AO199" s="148"/>
      <c r="AP199" s="134">
        <f>AO199/11*12</f>
        <v>0</v>
      </c>
      <c r="AQ199" s="263">
        <f>AM199+AN199+AO199</f>
        <v>0</v>
      </c>
      <c r="AR199" s="263">
        <f>AM199+AN199+AP199</f>
        <v>0</v>
      </c>
      <c r="AS199" s="260">
        <f>AQ199/AQ$206</f>
        <v>0</v>
      </c>
      <c r="AT199" s="145">
        <f>SUM(L199:N199)</f>
        <v>0</v>
      </c>
      <c r="AU199" s="136">
        <f>AQ199</f>
        <v>0</v>
      </c>
      <c r="AV199" s="147"/>
      <c r="AW199" s="148"/>
      <c r="AX199" s="136">
        <f>P199-L199</f>
        <v>6</v>
      </c>
      <c r="AY199" s="136">
        <f>P199-M199</f>
        <v>6</v>
      </c>
      <c r="AZ199" s="136">
        <f>P199-N199</f>
        <v>6</v>
      </c>
      <c r="BA199" s="136">
        <f>P199-O199</f>
        <v>3</v>
      </c>
      <c r="BB199" s="136"/>
      <c r="BC199" s="151"/>
      <c r="BD199" s="151"/>
      <c r="BE199" s="46"/>
      <c r="BF199" s="46">
        <f>BA199/O199</f>
        <v>1</v>
      </c>
      <c r="BG199" s="151"/>
      <c r="BH199" s="46"/>
      <c r="BI199" s="14">
        <v>-311</v>
      </c>
      <c r="BJ199" s="48">
        <v>70</v>
      </c>
      <c r="BK199" s="48">
        <v>30</v>
      </c>
      <c r="BL199" s="48">
        <v>18</v>
      </c>
      <c r="BM199" s="48">
        <v>12</v>
      </c>
      <c r="BN199" s="48">
        <v>-186</v>
      </c>
      <c r="BO199" s="48">
        <v>90</v>
      </c>
      <c r="BP199" s="264">
        <v>208</v>
      </c>
      <c r="BQ199" s="48">
        <v>208</v>
      </c>
      <c r="BR199" s="82">
        <v>208</v>
      </c>
      <c r="BS199" s="143">
        <f>E199/BI199</f>
        <v>0</v>
      </c>
      <c r="BT199" s="143">
        <f>F199/BJ199</f>
        <v>0</v>
      </c>
      <c r="BU199" s="143">
        <f>G199/BK199</f>
        <v>0.1</v>
      </c>
      <c r="BV199" s="143">
        <f>H199/BL199</f>
        <v>0.2222222222222222</v>
      </c>
      <c r="BW199" s="143">
        <f>I199/BM199</f>
        <v>0</v>
      </c>
      <c r="BX199" s="143">
        <f>J199/BN199</f>
        <v>-0.010752688172043012</v>
      </c>
      <c r="BY199" s="143">
        <f>K199/BO199</f>
        <v>0.03333333333333333</v>
      </c>
      <c r="BZ199" s="143">
        <f>L199/BP199</f>
        <v>0</v>
      </c>
      <c r="CA199" s="143">
        <f>M199/BQ199</f>
        <v>0</v>
      </c>
      <c r="CB199" s="151">
        <f>N199/BR199</f>
        <v>0</v>
      </c>
      <c r="CD199" s="10"/>
    </row>
    <row r="200" spans="1:82" ht="12" outlineLevel="1">
      <c r="A200" s="11"/>
      <c r="B200" s="141"/>
      <c r="C200" s="238" t="s">
        <v>218</v>
      </c>
      <c r="D200" s="58" t="s">
        <v>374</v>
      </c>
      <c r="E200" s="58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>
        <v>0</v>
      </c>
      <c r="Q200" s="265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18"/>
      <c r="AD200" s="301"/>
      <c r="AE200" s="135"/>
      <c r="AF200" s="108"/>
      <c r="AG200" s="148"/>
      <c r="AH200" s="193"/>
      <c r="AI200" s="135"/>
      <c r="AJ200" s="108"/>
      <c r="AK200" s="147"/>
      <c r="AL200" s="194"/>
      <c r="AM200" s="135"/>
      <c r="AN200" s="108"/>
      <c r="AO200" s="148"/>
      <c r="AP200" s="134"/>
      <c r="AQ200" s="263"/>
      <c r="AR200" s="263"/>
      <c r="AS200" s="260"/>
      <c r="AT200" s="145"/>
      <c r="AU200" s="136"/>
      <c r="AV200" s="221"/>
      <c r="AW200" s="148"/>
      <c r="AX200" s="136"/>
      <c r="AY200" s="136"/>
      <c r="AZ200" s="136"/>
      <c r="BA200" s="136"/>
      <c r="BB200" s="136"/>
      <c r="BC200" s="151"/>
      <c r="BD200" s="151"/>
      <c r="BE200" s="46"/>
      <c r="BF200" s="46"/>
      <c r="BG200" s="151"/>
      <c r="BH200" s="46"/>
      <c r="BI200" s="145"/>
      <c r="BJ200" s="132"/>
      <c r="BK200" s="132"/>
      <c r="BL200" s="132"/>
      <c r="BM200" s="132"/>
      <c r="BN200" s="132"/>
      <c r="BO200" s="132"/>
      <c r="BP200" s="267"/>
      <c r="BQ200" s="132"/>
      <c r="BR200" s="136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51"/>
      <c r="CD200" s="10"/>
    </row>
    <row r="201" spans="1:82" ht="12" outlineLevel="1">
      <c r="A201" s="11"/>
      <c r="B201" s="141">
        <v>335</v>
      </c>
      <c r="C201" s="237" t="s">
        <v>217</v>
      </c>
      <c r="D201" s="150" t="s">
        <v>103</v>
      </c>
      <c r="E201" s="258">
        <v>0</v>
      </c>
      <c r="F201" s="20">
        <v>1</v>
      </c>
      <c r="G201" s="20">
        <v>0</v>
      </c>
      <c r="H201" s="20">
        <v>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132">
        <v>1</v>
      </c>
      <c r="Q201" s="268">
        <f>SUM(E201:P201)</f>
        <v>3</v>
      </c>
      <c r="R201" s="108">
        <f>E201/E$206</f>
        <v>0</v>
      </c>
      <c r="S201" s="108">
        <f>F201/F$206</f>
        <v>4.073485681697829E-05</v>
      </c>
      <c r="T201" s="108">
        <f>G201/G$206</f>
        <v>0</v>
      </c>
      <c r="U201" s="108">
        <f>H201/H$206</f>
        <v>5.903536218194698E-05</v>
      </c>
      <c r="V201" s="108">
        <f>I201/I$206</f>
        <v>0</v>
      </c>
      <c r="W201" s="108">
        <f>J201/J$206</f>
        <v>0</v>
      </c>
      <c r="X201" s="108">
        <f>K201/K$206</f>
        <v>0</v>
      </c>
      <c r="Y201" s="108">
        <f>L201/L$206</f>
        <v>0</v>
      </c>
      <c r="Z201" s="108">
        <f>M201/M$206</f>
        <v>0</v>
      </c>
      <c r="AA201" s="108">
        <f>N201/N$206</f>
        <v>0</v>
      </c>
      <c r="AB201" s="108">
        <f>O201/O$206</f>
        <v>0</v>
      </c>
      <c r="AC201" s="306">
        <f>P201/P$206</f>
        <v>3.9207998431680065E-05</v>
      </c>
      <c r="AD201" s="52">
        <f>Q201/Q$206</f>
        <v>1.2937559027613063E-05</v>
      </c>
      <c r="AE201" s="135"/>
      <c r="AF201" s="108"/>
      <c r="AG201" s="148"/>
      <c r="AH201" s="193">
        <f>AE201+AF201+AG201</f>
        <v>0</v>
      </c>
      <c r="AI201" s="135"/>
      <c r="AJ201" s="108"/>
      <c r="AK201" s="147"/>
      <c r="AL201" s="194">
        <f>AI201+AJ201+AK201</f>
        <v>0</v>
      </c>
      <c r="AM201" s="135"/>
      <c r="AN201" s="108"/>
      <c r="AO201" s="148"/>
      <c r="AP201" s="134">
        <f>AO201/11*12</f>
        <v>0</v>
      </c>
      <c r="AQ201" s="263">
        <f>AM201+AN201+AO201</f>
        <v>0</v>
      </c>
      <c r="AR201" s="263">
        <f>AM201+AN201+AP201</f>
        <v>0</v>
      </c>
      <c r="AS201" s="260">
        <f>AQ201/AQ$206</f>
        <v>0</v>
      </c>
      <c r="AT201" s="145">
        <f>SUM(L201:N201)</f>
        <v>0</v>
      </c>
      <c r="AU201" s="136">
        <f>AQ201</f>
        <v>0</v>
      </c>
      <c r="AV201" s="147"/>
      <c r="AW201" s="148"/>
      <c r="AX201" s="136">
        <f>P201-L201</f>
        <v>1</v>
      </c>
      <c r="AY201" s="136">
        <f>P201-M201</f>
        <v>1</v>
      </c>
      <c r="AZ201" s="136">
        <f>P201-N201</f>
        <v>1</v>
      </c>
      <c r="BA201" s="136">
        <f>P201-O201</f>
        <v>1</v>
      </c>
      <c r="BB201" s="136"/>
      <c r="BC201" s="221"/>
      <c r="BD201" s="11"/>
      <c r="BE201" s="10"/>
      <c r="BF201" s="10"/>
      <c r="BG201" s="11"/>
      <c r="BH201" s="10"/>
      <c r="BI201" s="14">
        <v>-23</v>
      </c>
      <c r="BJ201" s="48">
        <v>10</v>
      </c>
      <c r="BK201" s="48">
        <v>17</v>
      </c>
      <c r="BL201" s="48">
        <v>31</v>
      </c>
      <c r="BM201" s="48">
        <v>19</v>
      </c>
      <c r="BN201" s="48">
        <v>-1</v>
      </c>
      <c r="BO201" s="48">
        <v>-11</v>
      </c>
      <c r="BP201" s="264">
        <v>-3</v>
      </c>
      <c r="BQ201" s="48">
        <v>10</v>
      </c>
      <c r="BR201" s="82">
        <v>10</v>
      </c>
      <c r="BS201" s="143">
        <f>E201/BI201</f>
        <v>0</v>
      </c>
      <c r="BT201" s="143">
        <f>F201/BJ201</f>
        <v>0.1</v>
      </c>
      <c r="BU201" s="143">
        <f>G201/BK201</f>
        <v>0</v>
      </c>
      <c r="BV201" s="143">
        <f>H201/BL201</f>
        <v>0.03225806451612903</v>
      </c>
      <c r="BW201" s="143">
        <f>I201/BM201</f>
        <v>0</v>
      </c>
      <c r="BX201" s="143">
        <f>J201/BN201</f>
        <v>0</v>
      </c>
      <c r="BY201" s="143">
        <f>K201/BO201</f>
        <v>0</v>
      </c>
      <c r="BZ201" s="143">
        <f>L201/BP201</f>
        <v>0</v>
      </c>
      <c r="CA201" s="143">
        <f>M201/BQ201</f>
        <v>0</v>
      </c>
      <c r="CB201" s="151">
        <f>N201/BR201</f>
        <v>0</v>
      </c>
      <c r="CD201" s="10"/>
    </row>
    <row r="202" spans="1:82" ht="12" outlineLevel="1">
      <c r="A202" s="11"/>
      <c r="B202" s="141">
        <v>206</v>
      </c>
      <c r="C202" s="237" t="s">
        <v>27</v>
      </c>
      <c r="D202" s="58" t="s">
        <v>64</v>
      </c>
      <c r="E202" s="258">
        <v>0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2">
        <v>2</v>
      </c>
      <c r="Q202" s="265">
        <f>SUM(E202:P202)</f>
        <v>2</v>
      </c>
      <c r="R202" s="59">
        <f>E202/E$206</f>
        <v>0</v>
      </c>
      <c r="S202" s="59">
        <f>F202/F$206</f>
        <v>0</v>
      </c>
      <c r="T202" s="59">
        <f>G202/G$206</f>
        <v>0</v>
      </c>
      <c r="U202" s="59">
        <f>H202/H$206</f>
        <v>0</v>
      </c>
      <c r="V202" s="59">
        <f>I202/I$206</f>
        <v>0</v>
      </c>
      <c r="W202" s="59">
        <f>J202/J$206</f>
        <v>0</v>
      </c>
      <c r="X202" s="59">
        <f>K202/K$206</f>
        <v>0</v>
      </c>
      <c r="Y202" s="59">
        <f>L202/L$206</f>
        <v>0</v>
      </c>
      <c r="Z202" s="59">
        <f>M202/M$206</f>
        <v>0</v>
      </c>
      <c r="AA202" s="59">
        <f>N202/N$206</f>
        <v>0</v>
      </c>
      <c r="AB202" s="59">
        <f>O202/O$206</f>
        <v>0</v>
      </c>
      <c r="AC202" s="18">
        <f>P202/P$206</f>
        <v>7.841599686336013E-05</v>
      </c>
      <c r="AD202" s="301">
        <f>Q202/Q$206</f>
        <v>8.625039351742042E-06</v>
      </c>
      <c r="AE202" s="135"/>
      <c r="AF202" s="108"/>
      <c r="AG202" s="148"/>
      <c r="AH202" s="193">
        <f>AE202+AF202+AG202</f>
        <v>0</v>
      </c>
      <c r="AI202" s="135"/>
      <c r="AJ202" s="108"/>
      <c r="AK202" s="147"/>
      <c r="AL202" s="194">
        <f>AI202+AJ202+AK202</f>
        <v>0</v>
      </c>
      <c r="AM202" s="135"/>
      <c r="AN202" s="108"/>
      <c r="AO202" s="148"/>
      <c r="AP202" s="134">
        <f>AO202/11*12</f>
        <v>0</v>
      </c>
      <c r="AQ202" s="263">
        <f>AM202+AN202+AO202</f>
        <v>0</v>
      </c>
      <c r="AR202" s="263">
        <f>AM202+AN202+AP202</f>
        <v>0</v>
      </c>
      <c r="AS202" s="260">
        <f>AQ202/AQ$206</f>
        <v>0</v>
      </c>
      <c r="AT202" s="145">
        <f>SUM(L202:N202)</f>
        <v>0</v>
      </c>
      <c r="AU202" s="136">
        <f>AQ202</f>
        <v>0</v>
      </c>
      <c r="AV202" s="147"/>
      <c r="AW202" s="148"/>
      <c r="AX202" s="136">
        <f>P202-L202</f>
        <v>2</v>
      </c>
      <c r="AY202" s="136">
        <f>P202-M202</f>
        <v>2</v>
      </c>
      <c r="AZ202" s="136">
        <f>P202-N202</f>
        <v>2</v>
      </c>
      <c r="BA202" s="136">
        <f>P202-O202</f>
        <v>2</v>
      </c>
      <c r="BB202" s="136"/>
      <c r="BC202" s="151"/>
      <c r="BD202" s="151"/>
      <c r="BE202" s="46"/>
      <c r="BF202" s="46"/>
      <c r="BG202" s="151"/>
      <c r="BH202" s="46"/>
      <c r="BI202" s="14">
        <v>111</v>
      </c>
      <c r="BJ202" s="48">
        <v>13</v>
      </c>
      <c r="BK202" s="48">
        <v>-28</v>
      </c>
      <c r="BL202" s="48">
        <v>-8</v>
      </c>
      <c r="BM202" s="48">
        <v>71</v>
      </c>
      <c r="BN202" s="48">
        <v>30</v>
      </c>
      <c r="BO202" s="48">
        <v>36</v>
      </c>
      <c r="BP202" s="264">
        <v>73</v>
      </c>
      <c r="BQ202" s="48">
        <v>25.5</v>
      </c>
      <c r="BR202" s="82">
        <v>25.5</v>
      </c>
      <c r="BS202" s="143">
        <f>E202/BI202</f>
        <v>0</v>
      </c>
      <c r="BT202" s="143">
        <f>F202/BJ202</f>
        <v>0</v>
      </c>
      <c r="BU202" s="143">
        <f>G202/BK202</f>
        <v>0</v>
      </c>
      <c r="BV202" s="143">
        <f>H202/BL202</f>
        <v>0</v>
      </c>
      <c r="BW202" s="143">
        <f>I202/BM202</f>
        <v>0</v>
      </c>
      <c r="BX202" s="143">
        <f>J202/BN202</f>
        <v>0</v>
      </c>
      <c r="BY202" s="143">
        <f>K202/BO202</f>
        <v>0</v>
      </c>
      <c r="BZ202" s="143">
        <f>L202/BP202</f>
        <v>0</v>
      </c>
      <c r="CA202" s="143">
        <f>M202/BQ202</f>
        <v>0</v>
      </c>
      <c r="CB202" s="151">
        <f>N202/BR202</f>
        <v>0</v>
      </c>
      <c r="CD202" s="10"/>
    </row>
    <row r="203" spans="1:82" ht="12" outlineLevel="1">
      <c r="A203" s="11"/>
      <c r="B203" s="141">
        <v>126</v>
      </c>
      <c r="C203" s="238" t="s">
        <v>221</v>
      </c>
      <c r="D203" s="150" t="s">
        <v>51</v>
      </c>
      <c r="E203" s="258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68">
        <f>SUM(E203:P203)</f>
        <v>0</v>
      </c>
      <c r="R203" s="108">
        <f>E203/E$206</f>
        <v>0</v>
      </c>
      <c r="S203" s="108">
        <f>F203/F$206</f>
        <v>0</v>
      </c>
      <c r="T203" s="108">
        <f>G203/G$206</f>
        <v>0</v>
      </c>
      <c r="U203" s="108">
        <f>H203/H$206</f>
        <v>0</v>
      </c>
      <c r="V203" s="108">
        <f>I203/I$206</f>
        <v>0</v>
      </c>
      <c r="W203" s="108">
        <f>J203/J$206</f>
        <v>0</v>
      </c>
      <c r="X203" s="108">
        <f>K203/K$206</f>
        <v>0</v>
      </c>
      <c r="Y203" s="108">
        <f>L203/L$206</f>
        <v>0</v>
      </c>
      <c r="Z203" s="108">
        <f>M203/M$206</f>
        <v>0</v>
      </c>
      <c r="AA203" s="108">
        <f>N203/N$206</f>
        <v>0</v>
      </c>
      <c r="AB203" s="108">
        <f>O203/O$206</f>
        <v>0</v>
      </c>
      <c r="AC203" s="306">
        <f>P203/P$206</f>
        <v>0</v>
      </c>
      <c r="AD203" s="52">
        <f>Q203/Q$206</f>
        <v>0</v>
      </c>
      <c r="AE203" s="135"/>
      <c r="AF203" s="108"/>
      <c r="AG203" s="148"/>
      <c r="AH203" s="193">
        <f>AE203+AF203+AG203</f>
        <v>0</v>
      </c>
      <c r="AI203" s="135"/>
      <c r="AJ203" s="108"/>
      <c r="AK203" s="147"/>
      <c r="AL203" s="194">
        <f>AI203+AJ203+AK203</f>
        <v>0</v>
      </c>
      <c r="AM203" s="135"/>
      <c r="AN203" s="108"/>
      <c r="AO203" s="148"/>
      <c r="AP203" s="134">
        <f>AO203/11*12</f>
        <v>0</v>
      </c>
      <c r="AQ203" s="263">
        <f>AM203+AN203+AO203</f>
        <v>0</v>
      </c>
      <c r="AR203" s="263">
        <f>AM203+AN203+AP203</f>
        <v>0</v>
      </c>
      <c r="AS203" s="260">
        <f>AQ203/AQ$206</f>
        <v>0</v>
      </c>
      <c r="AT203" s="145">
        <f>SUM(L203:N203)</f>
        <v>0</v>
      </c>
      <c r="AU203" s="136">
        <f>AQ203</f>
        <v>0</v>
      </c>
      <c r="AV203" s="147"/>
      <c r="AW203" s="148"/>
      <c r="AX203" s="136">
        <f>P203-L203</f>
        <v>0</v>
      </c>
      <c r="AY203" s="136">
        <f>P203-M203</f>
        <v>0</v>
      </c>
      <c r="AZ203" s="136">
        <f>P203-N203</f>
        <v>0</v>
      </c>
      <c r="BA203" s="136">
        <f>P203-O203</f>
        <v>0</v>
      </c>
      <c r="BB203" s="136"/>
      <c r="BC203" s="221"/>
      <c r="BD203" s="11"/>
      <c r="BE203" s="10"/>
      <c r="BF203" s="10"/>
      <c r="BG203" s="11"/>
      <c r="BH203" s="10"/>
      <c r="BI203" s="14">
        <v>107</v>
      </c>
      <c r="BJ203" s="48">
        <v>-106</v>
      </c>
      <c r="BK203" s="48">
        <v>128</v>
      </c>
      <c r="BL203" s="48">
        <v>39</v>
      </c>
      <c r="BM203" s="48">
        <v>-18</v>
      </c>
      <c r="BN203" s="48">
        <v>-36</v>
      </c>
      <c r="BO203" s="48">
        <v>-12</v>
      </c>
      <c r="BP203" s="264">
        <v>50</v>
      </c>
      <c r="BQ203" s="48">
        <v>26</v>
      </c>
      <c r="BR203" s="82">
        <v>26</v>
      </c>
      <c r="BS203" s="143">
        <f>E203/BI203</f>
        <v>0</v>
      </c>
      <c r="BT203" s="143">
        <f>F203/BJ203</f>
        <v>0</v>
      </c>
      <c r="BU203" s="143">
        <f>G203/BK203</f>
        <v>0</v>
      </c>
      <c r="BV203" s="143">
        <f>H203/BL203</f>
        <v>0</v>
      </c>
      <c r="BW203" s="143">
        <f>I203/BM203</f>
        <v>0</v>
      </c>
      <c r="BX203" s="143">
        <f>J203/BN203</f>
        <v>0</v>
      </c>
      <c r="BY203" s="143">
        <f>K203/BO203</f>
        <v>0</v>
      </c>
      <c r="BZ203" s="143">
        <f>L203/BP203</f>
        <v>0</v>
      </c>
      <c r="CA203" s="143">
        <f>M203/BQ203</f>
        <v>0</v>
      </c>
      <c r="CB203" s="151">
        <f>N203/BR203</f>
        <v>0</v>
      </c>
      <c r="CD203" s="10"/>
    </row>
    <row r="204" spans="1:82" ht="12" outlineLevel="1">
      <c r="A204" s="11"/>
      <c r="B204" s="141">
        <v>127</v>
      </c>
      <c r="C204" s="142" t="s">
        <v>221</v>
      </c>
      <c r="D204" s="150" t="s">
        <v>52</v>
      </c>
      <c r="E204" s="150"/>
      <c r="F204" s="20"/>
      <c r="G204" s="20"/>
      <c r="H204" s="20"/>
      <c r="I204" s="20"/>
      <c r="J204" s="20"/>
      <c r="K204" s="20"/>
      <c r="L204" s="20">
        <v>0</v>
      </c>
      <c r="M204" s="20">
        <v>0</v>
      </c>
      <c r="N204" s="20">
        <v>0</v>
      </c>
      <c r="O204" s="20">
        <v>0</v>
      </c>
      <c r="P204" s="20"/>
      <c r="Q204" s="268">
        <f>SUM(E204:P204)</f>
        <v>0</v>
      </c>
      <c r="R204" s="108">
        <f>E204/E$206</f>
        <v>0</v>
      </c>
      <c r="S204" s="108">
        <f>F204/F$206</f>
        <v>0</v>
      </c>
      <c r="T204" s="108">
        <f>G204/G$206</f>
        <v>0</v>
      </c>
      <c r="U204" s="108">
        <f>H204/H$206</f>
        <v>0</v>
      </c>
      <c r="V204" s="108">
        <f>I204/I$206</f>
        <v>0</v>
      </c>
      <c r="W204" s="108">
        <f>J204/J$206</f>
        <v>0</v>
      </c>
      <c r="X204" s="108">
        <f>K204/K$206</f>
        <v>0</v>
      </c>
      <c r="Y204" s="108">
        <f>L204/L$206</f>
        <v>0</v>
      </c>
      <c r="Z204" s="108">
        <f>M204/M$206</f>
        <v>0</v>
      </c>
      <c r="AA204" s="108">
        <f>N204/N$206</f>
        <v>0</v>
      </c>
      <c r="AB204" s="108">
        <f>O204/O$206</f>
        <v>0</v>
      </c>
      <c r="AC204" s="306">
        <f>P204/P$206</f>
        <v>0</v>
      </c>
      <c r="AD204" s="52">
        <f>Q204/Q$206</f>
        <v>0</v>
      </c>
      <c r="AE204" s="135"/>
      <c r="AF204" s="108"/>
      <c r="AG204" s="148"/>
      <c r="AH204" s="193">
        <f>AE204+AF204+AG204</f>
        <v>0</v>
      </c>
      <c r="AI204" s="135"/>
      <c r="AJ204" s="108"/>
      <c r="AK204" s="147"/>
      <c r="AL204" s="194">
        <f>AI204+AJ204+AK204</f>
        <v>0</v>
      </c>
      <c r="AM204" s="135"/>
      <c r="AN204" s="108"/>
      <c r="AO204" s="10"/>
      <c r="AP204" s="114">
        <f>AO204/11*12</f>
        <v>0</v>
      </c>
      <c r="AQ204" s="263">
        <f>AM204+AN204+AO204</f>
        <v>0</v>
      </c>
      <c r="AR204" s="263">
        <f>AM204+AN204+AP204</f>
        <v>0</v>
      </c>
      <c r="AS204" s="260">
        <f>AQ204/AQ$206</f>
        <v>0</v>
      </c>
      <c r="AT204" s="145">
        <f>SUM(L204:N204)</f>
        <v>0</v>
      </c>
      <c r="AU204" s="136">
        <f>AQ204</f>
        <v>0</v>
      </c>
      <c r="AV204" s="147"/>
      <c r="AW204" s="148"/>
      <c r="AX204" s="136">
        <f>P204-L204</f>
        <v>0</v>
      </c>
      <c r="AY204" s="136">
        <f>P204-M204</f>
        <v>0</v>
      </c>
      <c r="AZ204" s="136">
        <f>P204-N204</f>
        <v>0</v>
      </c>
      <c r="BA204" s="136">
        <f>P204-O204</f>
        <v>0</v>
      </c>
      <c r="BB204" s="136"/>
      <c r="BC204" s="221"/>
      <c r="BD204" s="11"/>
      <c r="BE204" s="10"/>
      <c r="BF204" s="10"/>
      <c r="BG204" s="11"/>
      <c r="BH204" s="10"/>
      <c r="BI204" s="14">
        <v>21</v>
      </c>
      <c r="BJ204" s="48">
        <v>-54</v>
      </c>
      <c r="BK204" s="48">
        <v>56</v>
      </c>
      <c r="BL204" s="48">
        <v>-5</v>
      </c>
      <c r="BM204" s="48">
        <v>45</v>
      </c>
      <c r="BN204" s="48">
        <v>36</v>
      </c>
      <c r="BO204" s="48">
        <v>72</v>
      </c>
      <c r="BP204" s="264">
        <v>64</v>
      </c>
      <c r="BQ204" s="48">
        <v>19</v>
      </c>
      <c r="BR204" s="82">
        <v>19</v>
      </c>
      <c r="BS204" s="143">
        <f>E204/BI204</f>
        <v>0</v>
      </c>
      <c r="BT204" s="143">
        <f>F204/BJ204</f>
        <v>0</v>
      </c>
      <c r="BU204" s="143">
        <f>G204/BK204</f>
        <v>0</v>
      </c>
      <c r="BV204" s="143">
        <f>H204/BL204</f>
        <v>0</v>
      </c>
      <c r="BW204" s="143">
        <f>I204/BM204</f>
        <v>0</v>
      </c>
      <c r="BX204" s="143">
        <f>J204/BN204</f>
        <v>0</v>
      </c>
      <c r="BY204" s="143">
        <f>K204/BO204</f>
        <v>0</v>
      </c>
      <c r="BZ204" s="143">
        <f>L204/BP204</f>
        <v>0</v>
      </c>
      <c r="CA204" s="143">
        <f>M204/BQ204</f>
        <v>0</v>
      </c>
      <c r="CB204" s="151">
        <f>N204/BR204</f>
        <v>0</v>
      </c>
      <c r="CD204" s="10"/>
    </row>
    <row r="205" spans="4:70" ht="12" outlineLevel="1">
      <c r="D205" s="154"/>
      <c r="E205" s="154"/>
      <c r="F205" s="9"/>
      <c r="G205" s="9"/>
      <c r="H205" s="9"/>
      <c r="I205" s="9"/>
      <c r="J205" s="9"/>
      <c r="K205" s="9"/>
      <c r="L205" s="9"/>
      <c r="M205" s="155"/>
      <c r="N205" s="9"/>
      <c r="P205" s="20"/>
      <c r="Q205" s="204"/>
      <c r="R205" s="19"/>
      <c r="S205" s="19"/>
      <c r="T205" s="19"/>
      <c r="U205" s="19"/>
      <c r="V205" s="19"/>
      <c r="W205" s="19"/>
      <c r="X205" s="19"/>
      <c r="Y205" s="1"/>
      <c r="Z205" s="1"/>
      <c r="AA205" s="1"/>
      <c r="AB205" s="1"/>
      <c r="AC205" s="303"/>
      <c r="AD205" s="312"/>
      <c r="BL205" s="235"/>
      <c r="BM205" s="235"/>
      <c r="BN205" s="235"/>
      <c r="BO205" s="235"/>
      <c r="BP205" s="235"/>
      <c r="BQ205" s="235"/>
      <c r="BR205" s="235"/>
    </row>
    <row r="206" spans="1:82" ht="12">
      <c r="A206" s="60" t="s">
        <v>334</v>
      </c>
      <c r="B206" s="156"/>
      <c r="C206" s="169"/>
      <c r="D206" s="60" t="s">
        <v>334</v>
      </c>
      <c r="E206" s="164">
        <f aca="true" t="shared" si="0" ref="E206:O206">SUM(E4:E204)</f>
        <v>42691</v>
      </c>
      <c r="F206" s="157">
        <f t="shared" si="0"/>
        <v>24549</v>
      </c>
      <c r="G206" s="157">
        <f t="shared" si="0"/>
        <v>18803</v>
      </c>
      <c r="H206" s="157">
        <f t="shared" si="0"/>
        <v>16939</v>
      </c>
      <c r="I206" s="157">
        <f t="shared" si="0"/>
        <v>15357</v>
      </c>
      <c r="J206" s="157">
        <f t="shared" si="0"/>
        <v>15957</v>
      </c>
      <c r="K206" s="157">
        <f t="shared" si="0"/>
        <v>11586</v>
      </c>
      <c r="L206" s="157">
        <f t="shared" si="0"/>
        <v>11115</v>
      </c>
      <c r="M206" s="157">
        <f t="shared" si="0"/>
        <v>12252</v>
      </c>
      <c r="N206" s="157">
        <f t="shared" si="0"/>
        <v>17187</v>
      </c>
      <c r="O206" s="158">
        <f t="shared" si="0"/>
        <v>19942</v>
      </c>
      <c r="P206" s="271">
        <f>SUM(P4:P204)</f>
        <v>25505</v>
      </c>
      <c r="Q206" s="272">
        <f>SUM(E206:P206)</f>
        <v>231883</v>
      </c>
      <c r="R206" s="273">
        <f aca="true" t="shared" si="1" ref="R206:AD206">E206/E$206</f>
        <v>1</v>
      </c>
      <c r="S206" s="274">
        <f t="shared" si="1"/>
        <v>1</v>
      </c>
      <c r="T206" s="274">
        <f t="shared" si="1"/>
        <v>1</v>
      </c>
      <c r="U206" s="274">
        <f t="shared" si="1"/>
        <v>1</v>
      </c>
      <c r="V206" s="274">
        <f t="shared" si="1"/>
        <v>1</v>
      </c>
      <c r="W206" s="274">
        <f t="shared" si="1"/>
        <v>1</v>
      </c>
      <c r="X206" s="162">
        <f t="shared" si="1"/>
        <v>1</v>
      </c>
      <c r="Y206" s="162">
        <f t="shared" si="1"/>
        <v>1</v>
      </c>
      <c r="Z206" s="162">
        <f t="shared" si="1"/>
        <v>1</v>
      </c>
      <c r="AA206" s="162">
        <f t="shared" si="1"/>
        <v>1</v>
      </c>
      <c r="AB206" s="162">
        <f t="shared" si="1"/>
        <v>1</v>
      </c>
      <c r="AC206" s="307">
        <f t="shared" si="1"/>
        <v>1</v>
      </c>
      <c r="AD206" s="49">
        <f t="shared" si="1"/>
        <v>1</v>
      </c>
      <c r="AE206" s="159">
        <f aca="true" t="shared" si="2" ref="AE206:AR206">SUM(AE4:AE204)</f>
        <v>1887</v>
      </c>
      <c r="AF206" s="157">
        <f t="shared" si="2"/>
        <v>2109</v>
      </c>
      <c r="AG206" s="158">
        <f t="shared" si="2"/>
        <v>2590</v>
      </c>
      <c r="AH206" s="159">
        <f t="shared" si="2"/>
        <v>6586</v>
      </c>
      <c r="AI206" s="159">
        <f t="shared" si="2"/>
        <v>416</v>
      </c>
      <c r="AJ206" s="157">
        <f t="shared" si="2"/>
        <v>711</v>
      </c>
      <c r="AK206" s="158">
        <f t="shared" si="2"/>
        <v>961</v>
      </c>
      <c r="AL206" s="159">
        <f t="shared" si="2"/>
        <v>2088</v>
      </c>
      <c r="AM206" s="159">
        <f t="shared" si="2"/>
        <v>2303</v>
      </c>
      <c r="AN206" s="157">
        <f t="shared" si="2"/>
        <v>2801</v>
      </c>
      <c r="AO206" s="158">
        <f t="shared" si="2"/>
        <v>3520</v>
      </c>
      <c r="AP206" s="159">
        <f t="shared" si="2"/>
        <v>3839.9999999999995</v>
      </c>
      <c r="AQ206" s="159">
        <f t="shared" si="2"/>
        <v>8624</v>
      </c>
      <c r="AR206" s="159">
        <f t="shared" si="2"/>
        <v>8944.000000000005</v>
      </c>
      <c r="AS206" s="161">
        <f>AQ206/AQ$206</f>
        <v>1</v>
      </c>
      <c r="AT206" s="159">
        <f>SUM(AT4:AT204)</f>
        <v>40554</v>
      </c>
      <c r="AU206" s="159">
        <f>SUM(AU4:AU204)</f>
        <v>8624</v>
      </c>
      <c r="AV206" s="161">
        <f>AU206/SUM(L206:N206)</f>
        <v>0.21265473196232185</v>
      </c>
      <c r="AW206" s="161"/>
      <c r="AX206" s="164">
        <f>SUM(AX4:AX204)</f>
        <v>14390</v>
      </c>
      <c r="AY206" s="160">
        <f>SUM(AY4:AY204)</f>
        <v>13253</v>
      </c>
      <c r="AZ206" s="160">
        <f>SUM(AZ4:AZ204)</f>
        <v>8318</v>
      </c>
      <c r="BA206" s="160">
        <f>SUM(BA4:BA204)</f>
        <v>5563</v>
      </c>
      <c r="BB206" s="160"/>
      <c r="BC206" s="165">
        <f>AX206/L206</f>
        <v>1.294646873594242</v>
      </c>
      <c r="BD206" s="166">
        <f>AY206/M206</f>
        <v>1.0817009467841985</v>
      </c>
      <c r="BE206" s="167">
        <f>AZ206/N206</f>
        <v>0.48397044277651713</v>
      </c>
      <c r="BF206" s="168">
        <f>BA206/O206</f>
        <v>0.2789589810450306</v>
      </c>
      <c r="BG206" s="166"/>
      <c r="BH206" s="167"/>
      <c r="BI206" s="164">
        <f aca="true" t="shared" si="3" ref="BI206:BR206">SUM(BI4:BI204)</f>
        <v>26656</v>
      </c>
      <c r="BJ206" s="157">
        <f t="shared" si="3"/>
        <v>48151</v>
      </c>
      <c r="BK206" s="157">
        <f t="shared" si="3"/>
        <v>49878</v>
      </c>
      <c r="BL206" s="157">
        <f t="shared" si="3"/>
        <v>44003</v>
      </c>
      <c r="BM206" s="157">
        <f t="shared" si="3"/>
        <v>45409</v>
      </c>
      <c r="BN206" s="157">
        <f t="shared" si="3"/>
        <v>61143</v>
      </c>
      <c r="BO206" s="157">
        <f t="shared" si="3"/>
        <v>63686</v>
      </c>
      <c r="BP206" s="157">
        <f t="shared" si="3"/>
        <v>75350</v>
      </c>
      <c r="BQ206" s="157">
        <f t="shared" si="3"/>
        <v>78346</v>
      </c>
      <c r="BR206" s="158">
        <f t="shared" si="3"/>
        <v>78346</v>
      </c>
      <c r="BS206" s="273">
        <f aca="true" t="shared" si="4" ref="BS206:CB206">E206/BI206</f>
        <v>1.6015531212484995</v>
      </c>
      <c r="BT206" s="274">
        <f t="shared" si="4"/>
        <v>0.5098336483146767</v>
      </c>
      <c r="BU206" s="274">
        <f t="shared" si="4"/>
        <v>0.37697983078712055</v>
      </c>
      <c r="BV206" s="274">
        <f t="shared" si="4"/>
        <v>0.3849510260664046</v>
      </c>
      <c r="BW206" s="274">
        <f t="shared" si="4"/>
        <v>0.3381928692549935</v>
      </c>
      <c r="BX206" s="274">
        <f t="shared" si="4"/>
        <v>0.2609783622000883</v>
      </c>
      <c r="BY206" s="162">
        <f t="shared" si="4"/>
        <v>0.18192381371101968</v>
      </c>
      <c r="BZ206" s="162">
        <f t="shared" si="4"/>
        <v>0.14751161247511613</v>
      </c>
      <c r="CA206" s="162">
        <f t="shared" si="4"/>
        <v>0.15638322313838612</v>
      </c>
      <c r="CB206" s="162">
        <f t="shared" si="4"/>
        <v>0.21937303755137466</v>
      </c>
      <c r="CD206" s="7"/>
    </row>
    <row r="207" spans="1:80" ht="12">
      <c r="A207" s="287"/>
      <c r="B207" s="287"/>
      <c r="C207" s="288"/>
      <c r="D207" s="287"/>
      <c r="E207" s="262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289"/>
      <c r="Q207" s="289"/>
      <c r="R207" s="290"/>
      <c r="S207" s="290"/>
      <c r="T207" s="290"/>
      <c r="U207" s="290"/>
      <c r="V207" s="290"/>
      <c r="W207" s="290"/>
      <c r="X207" s="197"/>
      <c r="Y207" s="197"/>
      <c r="Z207" s="197"/>
      <c r="AA207" s="197"/>
      <c r="AB207" s="197"/>
      <c r="AC207" s="308"/>
      <c r="AD207" s="56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7"/>
      <c r="AT207" s="194"/>
      <c r="AU207" s="194"/>
      <c r="AV207" s="197"/>
      <c r="AW207" s="197"/>
      <c r="AX207" s="262"/>
      <c r="AY207" s="194"/>
      <c r="AZ207" s="194"/>
      <c r="BA207" s="194"/>
      <c r="BB207" s="194"/>
      <c r="BC207" s="291"/>
      <c r="BD207" s="225"/>
      <c r="BE207" s="225"/>
      <c r="BF207" s="225"/>
      <c r="BG207" s="225"/>
      <c r="BH207" s="225"/>
      <c r="BI207" s="262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290"/>
      <c r="BT207" s="290"/>
      <c r="BU207" s="290"/>
      <c r="BV207" s="290"/>
      <c r="BW207" s="290"/>
      <c r="BX207" s="290"/>
      <c r="BY207" s="197"/>
      <c r="BZ207" s="197"/>
      <c r="CA207" s="197"/>
      <c r="CB207" s="197"/>
    </row>
    <row r="208" spans="1:82" ht="12">
      <c r="A208" s="7">
        <f>SUM(A209+A212+A215+A218+A221+A222)</f>
        <v>0</v>
      </c>
      <c r="B208" s="156"/>
      <c r="C208" s="107" t="s">
        <v>334</v>
      </c>
      <c r="D208" s="60"/>
      <c r="E208" s="164">
        <f>SUM(E209+E212+E215+E218+E221+E222)</f>
        <v>42691</v>
      </c>
      <c r="F208" s="157">
        <f aca="true" t="shared" si="5" ref="F208:P208">SUM(F209+F212+F215+F218+F221+F222)</f>
        <v>24549</v>
      </c>
      <c r="G208" s="157">
        <f t="shared" si="5"/>
        <v>18803</v>
      </c>
      <c r="H208" s="157">
        <f t="shared" si="5"/>
        <v>16939</v>
      </c>
      <c r="I208" s="157">
        <f t="shared" si="5"/>
        <v>15357</v>
      </c>
      <c r="J208" s="157">
        <f t="shared" si="5"/>
        <v>15957</v>
      </c>
      <c r="K208" s="157">
        <f t="shared" si="5"/>
        <v>11586</v>
      </c>
      <c r="L208" s="157">
        <f t="shared" si="5"/>
        <v>11115</v>
      </c>
      <c r="M208" s="157">
        <f t="shared" si="5"/>
        <v>12252</v>
      </c>
      <c r="N208" s="157">
        <f t="shared" si="5"/>
        <v>17187</v>
      </c>
      <c r="O208" s="158">
        <f t="shared" si="5"/>
        <v>19942</v>
      </c>
      <c r="P208" s="272">
        <f t="shared" si="5"/>
        <v>25505</v>
      </c>
      <c r="Q208" s="272">
        <f>SUM(Q209+Q212+Q215+Q218+Q221+Q222)</f>
        <v>231883</v>
      </c>
      <c r="R208" s="273">
        <f aca="true" t="shared" si="6" ref="R208:R222">E208/E$206</f>
        <v>1</v>
      </c>
      <c r="S208" s="274">
        <f aca="true" t="shared" si="7" ref="S208:S222">F208/F$206</f>
        <v>1</v>
      </c>
      <c r="T208" s="274">
        <f aca="true" t="shared" si="8" ref="T208:T222">G208/G$206</f>
        <v>1</v>
      </c>
      <c r="U208" s="274">
        <f aca="true" t="shared" si="9" ref="U208:U222">H208/H$206</f>
        <v>1</v>
      </c>
      <c r="V208" s="274">
        <f aca="true" t="shared" si="10" ref="V208:V222">I208/I$206</f>
        <v>1</v>
      </c>
      <c r="W208" s="274">
        <f aca="true" t="shared" si="11" ref="W208:W222">J208/J$206</f>
        <v>1</v>
      </c>
      <c r="X208" s="162">
        <f aca="true" t="shared" si="12" ref="X208:X222">K208/K$206</f>
        <v>1</v>
      </c>
      <c r="Y208" s="162">
        <f aca="true" t="shared" si="13" ref="Y208:Y222">L208/L$206</f>
        <v>1</v>
      </c>
      <c r="Z208" s="162">
        <f aca="true" t="shared" si="14" ref="Z208:Z222">M208/M$206</f>
        <v>1</v>
      </c>
      <c r="AA208" s="162">
        <f aca="true" t="shared" si="15" ref="AA208:AA222">N208/N$206</f>
        <v>1</v>
      </c>
      <c r="AB208" s="162">
        <f aca="true" t="shared" si="16" ref="AB208:AB222">O208/O$206</f>
        <v>1</v>
      </c>
      <c r="AC208" s="307">
        <f aca="true" t="shared" si="17" ref="AC208:AC222">P208/P$206</f>
        <v>1</v>
      </c>
      <c r="AD208" s="49">
        <f aca="true" t="shared" si="18" ref="AD208:AD222">Q208/Q$206</f>
        <v>1</v>
      </c>
      <c r="AE208" s="159">
        <f aca="true" t="shared" si="19" ref="AE208:AR208">SUM(AE209+AE212+AE215+AE218+AE221+AE222)</f>
        <v>1887</v>
      </c>
      <c r="AF208" s="157">
        <f t="shared" si="19"/>
        <v>2109</v>
      </c>
      <c r="AG208" s="158">
        <f t="shared" si="19"/>
        <v>2590</v>
      </c>
      <c r="AH208" s="159">
        <f t="shared" si="19"/>
        <v>6586</v>
      </c>
      <c r="AI208" s="159">
        <f t="shared" si="19"/>
        <v>416</v>
      </c>
      <c r="AJ208" s="157">
        <f t="shared" si="19"/>
        <v>711</v>
      </c>
      <c r="AK208" s="158">
        <f t="shared" si="19"/>
        <v>961</v>
      </c>
      <c r="AL208" s="159">
        <f t="shared" si="19"/>
        <v>2088</v>
      </c>
      <c r="AM208" s="159">
        <f t="shared" si="19"/>
        <v>2303</v>
      </c>
      <c r="AN208" s="157">
        <f t="shared" si="19"/>
        <v>2801</v>
      </c>
      <c r="AO208" s="158">
        <f t="shared" si="19"/>
        <v>3520</v>
      </c>
      <c r="AP208" s="159">
        <f t="shared" si="19"/>
        <v>3840</v>
      </c>
      <c r="AQ208" s="159">
        <f t="shared" si="19"/>
        <v>8624</v>
      </c>
      <c r="AR208" s="159">
        <f t="shared" si="19"/>
        <v>8943.999999999998</v>
      </c>
      <c r="AS208" s="161">
        <f aca="true" t="shared" si="20" ref="AS208:AS222">AQ208/AQ$206</f>
        <v>1</v>
      </c>
      <c r="AT208" s="159">
        <f>SUM(AT209+AT212+AT215+AT218+AT221+AT222)</f>
        <v>40554</v>
      </c>
      <c r="AU208" s="159">
        <f>SUM(AU209+AU212+AU215+AU218+AU221+AU222)</f>
        <v>8624</v>
      </c>
      <c r="AV208" s="161">
        <f aca="true" t="shared" si="21" ref="AV208:AV215">AU208/SUM(L208:N208)</f>
        <v>0.21265473196232185</v>
      </c>
      <c r="AW208" s="161"/>
      <c r="AX208" s="164">
        <f>SUM(AX209+AX212+AX215+AX218+AX221+AX222)</f>
        <v>14390</v>
      </c>
      <c r="AY208" s="160">
        <f>SUM(AY209+AY212+AY215+AY218+AY221+AY222)</f>
        <v>13253</v>
      </c>
      <c r="AZ208" s="160">
        <f>SUM(AZ209+AZ212+AZ215+AZ218+AZ221+AZ222)</f>
        <v>8318</v>
      </c>
      <c r="BA208" s="160">
        <f>SUM(BA209+BA212+BA215+BA218+BA221+BA222)</f>
        <v>5563</v>
      </c>
      <c r="BB208" s="160"/>
      <c r="BC208" s="165">
        <f aca="true" t="shared" si="22" ref="BC208:BF209">AX208/L208</f>
        <v>1.294646873594242</v>
      </c>
      <c r="BD208" s="166">
        <f t="shared" si="22"/>
        <v>1.0817009467841985</v>
      </c>
      <c r="BE208" s="167">
        <f t="shared" si="22"/>
        <v>0.48397044277651713</v>
      </c>
      <c r="BF208" s="168">
        <f t="shared" si="22"/>
        <v>0.2789589810450306</v>
      </c>
      <c r="BG208" s="166"/>
      <c r="BH208" s="167"/>
      <c r="BI208" s="164">
        <f aca="true" t="shared" si="23" ref="BI208:BR208">SUM(BI209+BI212+BI215+BI218+BI221+BI222)</f>
        <v>26656</v>
      </c>
      <c r="BJ208" s="157">
        <f t="shared" si="23"/>
        <v>48151</v>
      </c>
      <c r="BK208" s="157">
        <f t="shared" si="23"/>
        <v>49878</v>
      </c>
      <c r="BL208" s="157">
        <f t="shared" si="23"/>
        <v>44003</v>
      </c>
      <c r="BM208" s="157">
        <f t="shared" si="23"/>
        <v>45409</v>
      </c>
      <c r="BN208" s="157">
        <f t="shared" si="23"/>
        <v>61143</v>
      </c>
      <c r="BO208" s="157">
        <f t="shared" si="23"/>
        <v>63686</v>
      </c>
      <c r="BP208" s="157">
        <f t="shared" si="23"/>
        <v>75350</v>
      </c>
      <c r="BQ208" s="157">
        <f t="shared" si="23"/>
        <v>78346</v>
      </c>
      <c r="BR208" s="158">
        <f t="shared" si="23"/>
        <v>78346</v>
      </c>
      <c r="BS208" s="273">
        <f aca="true" t="shared" si="24" ref="BS208:BS222">E208/BI208</f>
        <v>1.6015531212484995</v>
      </c>
      <c r="BT208" s="274">
        <f aca="true" t="shared" si="25" ref="BT208:BT222">F208/BJ208</f>
        <v>0.5098336483146767</v>
      </c>
      <c r="BU208" s="274">
        <f aca="true" t="shared" si="26" ref="BU208:BU222">G208/BK208</f>
        <v>0.37697983078712055</v>
      </c>
      <c r="BV208" s="274">
        <f aca="true" t="shared" si="27" ref="BV208:BV222">H208/BL208</f>
        <v>0.3849510260664046</v>
      </c>
      <c r="BW208" s="274">
        <f aca="true" t="shared" si="28" ref="BW208:BW222">I208/BM208</f>
        <v>0.3381928692549935</v>
      </c>
      <c r="BX208" s="274">
        <f aca="true" t="shared" si="29" ref="BX208:BX222">J208/BN208</f>
        <v>0.2609783622000883</v>
      </c>
      <c r="BY208" s="162">
        <f aca="true" t="shared" si="30" ref="BY208:BY222">K208/BO208</f>
        <v>0.18192381371101968</v>
      </c>
      <c r="BZ208" s="162">
        <f aca="true" t="shared" si="31" ref="BZ208:BZ222">L208/BP208</f>
        <v>0.14751161247511613</v>
      </c>
      <c r="CA208" s="162">
        <f aca="true" t="shared" si="32" ref="CA208:CA222">M208/BQ208</f>
        <v>0.15638322313838612</v>
      </c>
      <c r="CB208" s="292">
        <f aca="true" t="shared" si="33" ref="CB208:CB222">N208/BR208</f>
        <v>0.21937303755137466</v>
      </c>
      <c r="CD208" s="167"/>
    </row>
    <row r="209" spans="1:82" ht="12" collapsed="1">
      <c r="A209" s="43">
        <f>A210+A211</f>
        <v>0</v>
      </c>
      <c r="B209" s="43"/>
      <c r="C209" s="107" t="s">
        <v>335</v>
      </c>
      <c r="D209" s="60"/>
      <c r="E209" s="159">
        <f>E210+E211</f>
        <v>10</v>
      </c>
      <c r="F209" s="157">
        <f aca="true" t="shared" si="34" ref="F209:P209">F210+F211</f>
        <v>5</v>
      </c>
      <c r="G209" s="157">
        <f t="shared" si="34"/>
        <v>8</v>
      </c>
      <c r="H209" s="157">
        <f t="shared" si="34"/>
        <v>14</v>
      </c>
      <c r="I209" s="157">
        <f t="shared" si="34"/>
        <v>7</v>
      </c>
      <c r="J209" s="157">
        <f t="shared" si="34"/>
        <v>1</v>
      </c>
      <c r="K209" s="157">
        <f t="shared" si="34"/>
        <v>2</v>
      </c>
      <c r="L209" s="157">
        <f t="shared" si="34"/>
        <v>0</v>
      </c>
      <c r="M209" s="157">
        <f t="shared" si="34"/>
        <v>1</v>
      </c>
      <c r="N209" s="157">
        <f t="shared" si="34"/>
        <v>2</v>
      </c>
      <c r="O209" s="158">
        <f t="shared" si="34"/>
        <v>10</v>
      </c>
      <c r="P209" s="272">
        <f t="shared" si="34"/>
        <v>33</v>
      </c>
      <c r="Q209" s="275">
        <f>Q210+Q211</f>
        <v>93</v>
      </c>
      <c r="R209" s="276">
        <f t="shared" si="6"/>
        <v>0.00023424140919631772</v>
      </c>
      <c r="S209" s="277">
        <f t="shared" si="7"/>
        <v>0.00020367428408489145</v>
      </c>
      <c r="T209" s="277">
        <f t="shared" si="8"/>
        <v>0.0004254640216986651</v>
      </c>
      <c r="U209" s="277">
        <f t="shared" si="9"/>
        <v>0.0008264950705472578</v>
      </c>
      <c r="V209" s="277">
        <f t="shared" si="10"/>
        <v>0.0004558181936576154</v>
      </c>
      <c r="W209" s="277">
        <f t="shared" si="11"/>
        <v>6.266842138246537E-05</v>
      </c>
      <c r="X209" s="162">
        <f t="shared" si="12"/>
        <v>0.00017262213015708613</v>
      </c>
      <c r="Y209" s="162">
        <f t="shared" si="13"/>
        <v>0</v>
      </c>
      <c r="Z209" s="162">
        <f t="shared" si="14"/>
        <v>8.161932745674175E-05</v>
      </c>
      <c r="AA209" s="162">
        <f t="shared" si="15"/>
        <v>0.00011636702158608251</v>
      </c>
      <c r="AB209" s="162">
        <f t="shared" si="16"/>
        <v>0.0005014542172299669</v>
      </c>
      <c r="AC209" s="307">
        <f t="shared" si="17"/>
        <v>0.0012938639482454422</v>
      </c>
      <c r="AD209" s="49">
        <f t="shared" si="18"/>
        <v>0.00040106432985600494</v>
      </c>
      <c r="AE209" s="159">
        <f aca="true" t="shared" si="35" ref="AE209:AR209">AE210+AE211</f>
        <v>0</v>
      </c>
      <c r="AF209" s="157">
        <f t="shared" si="35"/>
        <v>1</v>
      </c>
      <c r="AG209" s="158">
        <f t="shared" si="35"/>
        <v>2</v>
      </c>
      <c r="AH209" s="160">
        <f t="shared" si="35"/>
        <v>3</v>
      </c>
      <c r="AI209" s="159">
        <f t="shared" si="35"/>
        <v>0</v>
      </c>
      <c r="AJ209" s="157">
        <f t="shared" si="35"/>
        <v>0</v>
      </c>
      <c r="AK209" s="158">
        <f t="shared" si="35"/>
        <v>8</v>
      </c>
      <c r="AL209" s="160">
        <f t="shared" si="35"/>
        <v>8</v>
      </c>
      <c r="AM209" s="159">
        <f t="shared" si="35"/>
        <v>0</v>
      </c>
      <c r="AN209" s="157">
        <f t="shared" si="35"/>
        <v>1</v>
      </c>
      <c r="AO209" s="158">
        <f t="shared" si="35"/>
        <v>10</v>
      </c>
      <c r="AP209" s="160">
        <f t="shared" si="35"/>
        <v>10.909090909090908</v>
      </c>
      <c r="AQ209" s="160">
        <f t="shared" si="35"/>
        <v>11</v>
      </c>
      <c r="AR209" s="160">
        <f t="shared" si="35"/>
        <v>11.909090909090908</v>
      </c>
      <c r="AS209" s="163">
        <f t="shared" si="20"/>
        <v>0.0012755102040816326</v>
      </c>
      <c r="AT209" s="160">
        <f>AT210+AT211</f>
        <v>3</v>
      </c>
      <c r="AU209" s="160">
        <f>AU210+AU211</f>
        <v>11</v>
      </c>
      <c r="AV209" s="163">
        <f t="shared" si="21"/>
        <v>3.6666666666666665</v>
      </c>
      <c r="AW209" s="163"/>
      <c r="AX209" s="160">
        <f>AX210+AX211</f>
        <v>33</v>
      </c>
      <c r="AY209" s="160">
        <f>AY210+AY211</f>
        <v>32</v>
      </c>
      <c r="AZ209" s="160">
        <f>AZ210+AZ211</f>
        <v>31</v>
      </c>
      <c r="BA209" s="160">
        <f>BA210+BA211</f>
        <v>23</v>
      </c>
      <c r="BB209" s="160"/>
      <c r="BC209" s="165" t="e">
        <f t="shared" si="22"/>
        <v>#DIV/0!</v>
      </c>
      <c r="BD209" s="170">
        <f t="shared" si="22"/>
        <v>32</v>
      </c>
      <c r="BE209" s="171">
        <f t="shared" si="22"/>
        <v>15.5</v>
      </c>
      <c r="BF209" s="168">
        <f t="shared" si="22"/>
        <v>2.3</v>
      </c>
      <c r="BG209" s="166"/>
      <c r="BH209" s="167"/>
      <c r="BI209" s="159">
        <f aca="true" t="shared" si="36" ref="BI209:BR209">BI210+BI211</f>
        <v>-403</v>
      </c>
      <c r="BJ209" s="157">
        <f t="shared" si="36"/>
        <v>-532</v>
      </c>
      <c r="BK209" s="157">
        <f t="shared" si="36"/>
        <v>-193</v>
      </c>
      <c r="BL209" s="157">
        <f t="shared" si="36"/>
        <v>232</v>
      </c>
      <c r="BM209" s="157">
        <f t="shared" si="36"/>
        <v>-651</v>
      </c>
      <c r="BN209" s="157">
        <f t="shared" si="36"/>
        <v>-307</v>
      </c>
      <c r="BO209" s="157">
        <f t="shared" si="36"/>
        <v>-57</v>
      </c>
      <c r="BP209" s="157">
        <f t="shared" si="36"/>
        <v>963</v>
      </c>
      <c r="BQ209" s="157">
        <f t="shared" si="36"/>
        <v>2394.5</v>
      </c>
      <c r="BR209" s="158">
        <f t="shared" si="36"/>
        <v>2394.5</v>
      </c>
      <c r="BS209" s="276">
        <f t="shared" si="24"/>
        <v>-0.02481389578163772</v>
      </c>
      <c r="BT209" s="277">
        <f t="shared" si="25"/>
        <v>-0.009398496240601503</v>
      </c>
      <c r="BU209" s="277">
        <f t="shared" si="26"/>
        <v>-0.04145077720207254</v>
      </c>
      <c r="BV209" s="277">
        <f t="shared" si="27"/>
        <v>0.0603448275862069</v>
      </c>
      <c r="BW209" s="277">
        <f t="shared" si="28"/>
        <v>-0.010752688172043012</v>
      </c>
      <c r="BX209" s="277">
        <f t="shared" si="29"/>
        <v>-0.003257328990228013</v>
      </c>
      <c r="BY209" s="162">
        <f t="shared" si="30"/>
        <v>-0.03508771929824561</v>
      </c>
      <c r="BZ209" s="162">
        <f t="shared" si="31"/>
        <v>0</v>
      </c>
      <c r="CA209" s="162">
        <f t="shared" si="32"/>
        <v>0.00041762372102735435</v>
      </c>
      <c r="CB209" s="292">
        <f t="shared" si="33"/>
        <v>0.0008352474420547087</v>
      </c>
      <c r="CD209" s="167"/>
    </row>
    <row r="210" spans="1:82" ht="12" hidden="1" outlineLevel="1">
      <c r="A210" s="10">
        <f>SUM(A165:A187)</f>
        <v>0</v>
      </c>
      <c r="B210" s="10"/>
      <c r="C210" s="172"/>
      <c r="D210" s="173" t="s">
        <v>330</v>
      </c>
      <c r="E210" s="208">
        <f>SUM(E165:E187)</f>
        <v>2</v>
      </c>
      <c r="F210" s="174">
        <f aca="true" t="shared" si="37" ref="F210:P210">SUM(F165:F187)</f>
        <v>1</v>
      </c>
      <c r="G210" s="174">
        <f t="shared" si="37"/>
        <v>3</v>
      </c>
      <c r="H210" s="174">
        <f t="shared" si="37"/>
        <v>9</v>
      </c>
      <c r="I210" s="174">
        <f t="shared" si="37"/>
        <v>5</v>
      </c>
      <c r="J210" s="174">
        <f t="shared" si="37"/>
        <v>0</v>
      </c>
      <c r="K210" s="174">
        <f t="shared" si="37"/>
        <v>1</v>
      </c>
      <c r="L210" s="174">
        <f t="shared" si="37"/>
        <v>0</v>
      </c>
      <c r="M210" s="174">
        <f t="shared" si="37"/>
        <v>0</v>
      </c>
      <c r="N210" s="174">
        <f t="shared" si="37"/>
        <v>0</v>
      </c>
      <c r="O210" s="133">
        <f t="shared" si="37"/>
        <v>1</v>
      </c>
      <c r="P210" s="278">
        <f t="shared" si="37"/>
        <v>20</v>
      </c>
      <c r="Q210" s="279">
        <f>SUM(Q165:Q187)</f>
        <v>42</v>
      </c>
      <c r="R210" s="280">
        <f t="shared" si="6"/>
        <v>4.6848281839263546E-05</v>
      </c>
      <c r="S210" s="176">
        <f t="shared" si="7"/>
        <v>4.073485681697829E-05</v>
      </c>
      <c r="T210" s="176">
        <f t="shared" si="8"/>
        <v>0.00015954900813699942</v>
      </c>
      <c r="U210" s="176">
        <f t="shared" si="9"/>
        <v>0.0005313182596375229</v>
      </c>
      <c r="V210" s="176">
        <f t="shared" si="10"/>
        <v>0.0003255844240411539</v>
      </c>
      <c r="W210" s="176">
        <f t="shared" si="11"/>
        <v>0</v>
      </c>
      <c r="X210" s="176">
        <f t="shared" si="12"/>
        <v>8.631106507854307E-05</v>
      </c>
      <c r="Y210" s="176">
        <f t="shared" si="13"/>
        <v>0</v>
      </c>
      <c r="Z210" s="176">
        <f t="shared" si="14"/>
        <v>0</v>
      </c>
      <c r="AA210" s="176">
        <f t="shared" si="15"/>
        <v>0</v>
      </c>
      <c r="AB210" s="176">
        <f t="shared" si="16"/>
        <v>5.014542172299669E-05</v>
      </c>
      <c r="AC210" s="54">
        <f t="shared" si="17"/>
        <v>0.0007841599686336013</v>
      </c>
      <c r="AD210" s="313">
        <f t="shared" si="18"/>
        <v>0.0001811258263865829</v>
      </c>
      <c r="AE210" s="240">
        <f aca="true" t="shared" si="38" ref="AE210:AR210">SUM(AE165:AE187)</f>
        <v>0</v>
      </c>
      <c r="AF210" s="174">
        <f t="shared" si="38"/>
        <v>0</v>
      </c>
      <c r="AG210" s="133">
        <f t="shared" si="38"/>
        <v>0</v>
      </c>
      <c r="AH210" s="175">
        <f t="shared" si="38"/>
        <v>0</v>
      </c>
      <c r="AI210" s="240">
        <f t="shared" si="38"/>
        <v>0</v>
      </c>
      <c r="AJ210" s="174">
        <f t="shared" si="38"/>
        <v>0</v>
      </c>
      <c r="AK210" s="133">
        <f t="shared" si="38"/>
        <v>8</v>
      </c>
      <c r="AL210" s="175">
        <f t="shared" si="38"/>
        <v>8</v>
      </c>
      <c r="AM210" s="240">
        <f t="shared" si="38"/>
        <v>0</v>
      </c>
      <c r="AN210" s="174">
        <f t="shared" si="38"/>
        <v>0</v>
      </c>
      <c r="AO210" s="133">
        <f t="shared" si="38"/>
        <v>8</v>
      </c>
      <c r="AP210" s="175">
        <f t="shared" si="38"/>
        <v>8.727272727272727</v>
      </c>
      <c r="AQ210" s="175">
        <f t="shared" si="38"/>
        <v>8</v>
      </c>
      <c r="AR210" s="175">
        <f t="shared" si="38"/>
        <v>8.727272727272727</v>
      </c>
      <c r="AS210" s="177">
        <f t="shared" si="20"/>
        <v>0.0009276437847866419</v>
      </c>
      <c r="AT210" s="175">
        <f>SUM(AT165:AT187)</f>
        <v>0</v>
      </c>
      <c r="AU210" s="175">
        <f>SUM(AU165:AU187)</f>
        <v>8</v>
      </c>
      <c r="AV210" s="177" t="e">
        <f t="shared" si="21"/>
        <v>#DIV/0!</v>
      </c>
      <c r="AW210" s="177"/>
      <c r="AX210" s="175">
        <f>SUM(AX165:AX187)</f>
        <v>20</v>
      </c>
      <c r="AY210" s="175">
        <f>SUM(AY165:AY187)</f>
        <v>20</v>
      </c>
      <c r="AZ210" s="175">
        <f>SUM(AZ165:AZ187)</f>
        <v>20</v>
      </c>
      <c r="BA210" s="175">
        <f>SUM(BA165:BA187)</f>
        <v>19</v>
      </c>
      <c r="BB210" s="175"/>
      <c r="BC210" s="178"/>
      <c r="BD210" s="179"/>
      <c r="BE210" s="180" t="e">
        <f aca="true" t="shared" si="39" ref="BE210:BE218">AZ210/N210</f>
        <v>#DIV/0!</v>
      </c>
      <c r="BF210" s="180">
        <f aca="true" t="shared" si="40" ref="BF210:BF218">BA210/O210</f>
        <v>19</v>
      </c>
      <c r="BG210" s="223"/>
      <c r="BH210" s="180"/>
      <c r="BI210" s="208">
        <f>SUM(BI165:BI187)</f>
        <v>457</v>
      </c>
      <c r="BJ210" s="174">
        <f aca="true" t="shared" si="41" ref="BJ210:BR210">SUM(BJ165:BJ187)</f>
        <v>581</v>
      </c>
      <c r="BK210" s="174">
        <f t="shared" si="41"/>
        <v>847</v>
      </c>
      <c r="BL210" s="174">
        <f t="shared" si="41"/>
        <v>1056</v>
      </c>
      <c r="BM210" s="174">
        <f t="shared" si="41"/>
        <v>951</v>
      </c>
      <c r="BN210" s="174">
        <f t="shared" si="41"/>
        <v>913</v>
      </c>
      <c r="BO210" s="174">
        <f t="shared" si="41"/>
        <v>1024</v>
      </c>
      <c r="BP210" s="174">
        <f t="shared" si="41"/>
        <v>1545</v>
      </c>
      <c r="BQ210" s="174">
        <f t="shared" si="41"/>
        <v>2126.5</v>
      </c>
      <c r="BR210" s="133">
        <f t="shared" si="41"/>
        <v>2126.5</v>
      </c>
      <c r="BS210" s="280">
        <f t="shared" si="24"/>
        <v>0.00437636761487965</v>
      </c>
      <c r="BT210" s="176">
        <f t="shared" si="25"/>
        <v>0.0017211703958691911</v>
      </c>
      <c r="BU210" s="176">
        <f t="shared" si="26"/>
        <v>0.0035419126328217238</v>
      </c>
      <c r="BV210" s="176">
        <f t="shared" si="27"/>
        <v>0.008522727272727272</v>
      </c>
      <c r="BW210" s="176">
        <f t="shared" si="28"/>
        <v>0.005257623554153523</v>
      </c>
      <c r="BX210" s="176">
        <f t="shared" si="29"/>
        <v>0</v>
      </c>
      <c r="BY210" s="176">
        <f t="shared" si="30"/>
        <v>0.0009765625</v>
      </c>
      <c r="BZ210" s="176">
        <f t="shared" si="31"/>
        <v>0</v>
      </c>
      <c r="CA210" s="176">
        <f t="shared" si="32"/>
        <v>0</v>
      </c>
      <c r="CB210" s="293">
        <f t="shared" si="33"/>
        <v>0</v>
      </c>
      <c r="CD210" s="180"/>
    </row>
    <row r="211" spans="1:82" ht="12" hidden="1" outlineLevel="1">
      <c r="A211" s="10">
        <f>SUM(A143:A164)</f>
        <v>0</v>
      </c>
      <c r="B211" s="10"/>
      <c r="C211" s="181"/>
      <c r="D211" s="182" t="s">
        <v>331</v>
      </c>
      <c r="E211" s="209">
        <f>SUM(E143:E164)</f>
        <v>8</v>
      </c>
      <c r="F211" s="183">
        <f aca="true" t="shared" si="42" ref="F211:P211">SUM(F143:F164)</f>
        <v>4</v>
      </c>
      <c r="G211" s="183">
        <f t="shared" si="42"/>
        <v>5</v>
      </c>
      <c r="H211" s="183">
        <f t="shared" si="42"/>
        <v>5</v>
      </c>
      <c r="I211" s="183">
        <f t="shared" si="42"/>
        <v>2</v>
      </c>
      <c r="J211" s="183">
        <f t="shared" si="42"/>
        <v>1</v>
      </c>
      <c r="K211" s="183">
        <f t="shared" si="42"/>
        <v>1</v>
      </c>
      <c r="L211" s="183">
        <f t="shared" si="42"/>
        <v>0</v>
      </c>
      <c r="M211" s="183">
        <f t="shared" si="42"/>
        <v>1</v>
      </c>
      <c r="N211" s="183">
        <f t="shared" si="42"/>
        <v>2</v>
      </c>
      <c r="O211" s="184">
        <f t="shared" si="42"/>
        <v>9</v>
      </c>
      <c r="P211" s="281">
        <f t="shared" si="42"/>
        <v>13</v>
      </c>
      <c r="Q211" s="282">
        <f>SUM(Q143:Q164)</f>
        <v>51</v>
      </c>
      <c r="R211" s="283">
        <f t="shared" si="6"/>
        <v>0.00018739312735705418</v>
      </c>
      <c r="S211" s="186">
        <f t="shared" si="7"/>
        <v>0.00016293942726791315</v>
      </c>
      <c r="T211" s="186">
        <f t="shared" si="8"/>
        <v>0.0002659150135616657</v>
      </c>
      <c r="U211" s="186">
        <f t="shared" si="9"/>
        <v>0.00029517681090973494</v>
      </c>
      <c r="V211" s="186">
        <f t="shared" si="10"/>
        <v>0.00013023376961646154</v>
      </c>
      <c r="W211" s="186">
        <f t="shared" si="11"/>
        <v>6.266842138246537E-05</v>
      </c>
      <c r="X211" s="186">
        <f t="shared" si="12"/>
        <v>8.631106507854307E-05</v>
      </c>
      <c r="Y211" s="186">
        <f t="shared" si="13"/>
        <v>0</v>
      </c>
      <c r="Z211" s="186">
        <f t="shared" si="14"/>
        <v>8.161932745674175E-05</v>
      </c>
      <c r="AA211" s="186">
        <f t="shared" si="15"/>
        <v>0.00011636702158608251</v>
      </c>
      <c r="AB211" s="186">
        <f t="shared" si="16"/>
        <v>0.00045130879550697023</v>
      </c>
      <c r="AC211" s="55">
        <f t="shared" si="17"/>
        <v>0.0005097039796118408</v>
      </c>
      <c r="AD211" s="51">
        <f t="shared" si="18"/>
        <v>0.00021993850346942208</v>
      </c>
      <c r="AE211" s="241">
        <f aca="true" t="shared" si="43" ref="AE211:AR211">SUM(AE143:AE164)</f>
        <v>0</v>
      </c>
      <c r="AF211" s="183">
        <f t="shared" si="43"/>
        <v>1</v>
      </c>
      <c r="AG211" s="184">
        <f t="shared" si="43"/>
        <v>2</v>
      </c>
      <c r="AH211" s="185">
        <f t="shared" si="43"/>
        <v>3</v>
      </c>
      <c r="AI211" s="241">
        <f t="shared" si="43"/>
        <v>0</v>
      </c>
      <c r="AJ211" s="183">
        <f t="shared" si="43"/>
        <v>0</v>
      </c>
      <c r="AK211" s="184">
        <f t="shared" si="43"/>
        <v>0</v>
      </c>
      <c r="AL211" s="185">
        <f t="shared" si="43"/>
        <v>0</v>
      </c>
      <c r="AM211" s="241">
        <f t="shared" si="43"/>
        <v>0</v>
      </c>
      <c r="AN211" s="183">
        <f t="shared" si="43"/>
        <v>1</v>
      </c>
      <c r="AO211" s="184">
        <f t="shared" si="43"/>
        <v>2</v>
      </c>
      <c r="AP211" s="185">
        <f t="shared" si="43"/>
        <v>2.1818181818181817</v>
      </c>
      <c r="AQ211" s="185">
        <f t="shared" si="43"/>
        <v>3</v>
      </c>
      <c r="AR211" s="185">
        <f t="shared" si="43"/>
        <v>3.1818181818181817</v>
      </c>
      <c r="AS211" s="187">
        <f t="shared" si="20"/>
        <v>0.0003478664192949907</v>
      </c>
      <c r="AT211" s="185">
        <f>SUM(AT143:AT164)</f>
        <v>3</v>
      </c>
      <c r="AU211" s="185">
        <f>SUM(AU143:AU164)</f>
        <v>3</v>
      </c>
      <c r="AV211" s="187">
        <f t="shared" si="21"/>
        <v>1</v>
      </c>
      <c r="AW211" s="187"/>
      <c r="AX211" s="185">
        <f>SUM(AX143:AX164)</f>
        <v>13</v>
      </c>
      <c r="AY211" s="185">
        <f>SUM(AY143:AY164)</f>
        <v>12</v>
      </c>
      <c r="AZ211" s="185">
        <f>SUM(AZ143:AZ164)</f>
        <v>11</v>
      </c>
      <c r="BA211" s="185">
        <f>SUM(BA143:BA164)</f>
        <v>4</v>
      </c>
      <c r="BB211" s="185"/>
      <c r="BC211" s="188" t="e">
        <f aca="true" t="shared" si="44" ref="BC211:BD218">AX211/L211</f>
        <v>#DIV/0!</v>
      </c>
      <c r="BD211" s="189">
        <f t="shared" si="44"/>
        <v>12</v>
      </c>
      <c r="BE211" s="190">
        <f t="shared" si="39"/>
        <v>5.5</v>
      </c>
      <c r="BF211" s="190">
        <f t="shared" si="40"/>
        <v>0.4444444444444444</v>
      </c>
      <c r="BG211" s="224"/>
      <c r="BH211" s="190"/>
      <c r="BI211" s="209">
        <f>SUM(BI143:BI164)</f>
        <v>-860</v>
      </c>
      <c r="BJ211" s="183">
        <f aca="true" t="shared" si="45" ref="BJ211:BR211">SUM(BJ143:BJ164)</f>
        <v>-1113</v>
      </c>
      <c r="BK211" s="183">
        <f t="shared" si="45"/>
        <v>-1040</v>
      </c>
      <c r="BL211" s="183">
        <f t="shared" si="45"/>
        <v>-824</v>
      </c>
      <c r="BM211" s="183">
        <f t="shared" si="45"/>
        <v>-1602</v>
      </c>
      <c r="BN211" s="183">
        <f t="shared" si="45"/>
        <v>-1220</v>
      </c>
      <c r="BO211" s="183">
        <f t="shared" si="45"/>
        <v>-1081</v>
      </c>
      <c r="BP211" s="183">
        <f t="shared" si="45"/>
        <v>-582</v>
      </c>
      <c r="BQ211" s="183">
        <f t="shared" si="45"/>
        <v>268</v>
      </c>
      <c r="BR211" s="184">
        <f t="shared" si="45"/>
        <v>268</v>
      </c>
      <c r="BS211" s="283">
        <f t="shared" si="24"/>
        <v>-0.009302325581395349</v>
      </c>
      <c r="BT211" s="186">
        <f t="shared" si="25"/>
        <v>-0.0035938903863432167</v>
      </c>
      <c r="BU211" s="186">
        <f t="shared" si="26"/>
        <v>-0.004807692307692308</v>
      </c>
      <c r="BV211" s="186">
        <f t="shared" si="27"/>
        <v>-0.006067961165048544</v>
      </c>
      <c r="BW211" s="186">
        <f t="shared" si="28"/>
        <v>-0.0012484394506866417</v>
      </c>
      <c r="BX211" s="186">
        <f t="shared" si="29"/>
        <v>-0.000819672131147541</v>
      </c>
      <c r="BY211" s="186">
        <f t="shared" si="30"/>
        <v>-0.0009250693802035153</v>
      </c>
      <c r="BZ211" s="186">
        <f t="shared" si="31"/>
        <v>0</v>
      </c>
      <c r="CA211" s="186">
        <f t="shared" si="32"/>
        <v>0.0037313432835820895</v>
      </c>
      <c r="CB211" s="294">
        <f t="shared" si="33"/>
        <v>0.007462686567164179</v>
      </c>
      <c r="CD211" s="190"/>
    </row>
    <row r="212" spans="1:82" ht="12" collapsed="1">
      <c r="A212" s="10">
        <f>A213+A214</f>
        <v>0</v>
      </c>
      <c r="B212" s="10"/>
      <c r="C212" s="191" t="s">
        <v>336</v>
      </c>
      <c r="D212" s="192"/>
      <c r="E212" s="193">
        <f>E213+E214</f>
        <v>19381</v>
      </c>
      <c r="F212" s="194">
        <f aca="true" t="shared" si="46" ref="F212:P212">F213+F214</f>
        <v>12165</v>
      </c>
      <c r="G212" s="194">
        <f t="shared" si="46"/>
        <v>10298</v>
      </c>
      <c r="H212" s="194">
        <f t="shared" si="46"/>
        <v>10615</v>
      </c>
      <c r="I212" s="194">
        <f t="shared" si="46"/>
        <v>8897</v>
      </c>
      <c r="J212" s="194">
        <f t="shared" si="46"/>
        <v>9028</v>
      </c>
      <c r="K212" s="194">
        <f t="shared" si="46"/>
        <v>7587</v>
      </c>
      <c r="L212" s="194">
        <f t="shared" si="46"/>
        <v>7414</v>
      </c>
      <c r="M212" s="194">
        <f t="shared" si="46"/>
        <v>9069</v>
      </c>
      <c r="N212" s="194">
        <f t="shared" si="46"/>
        <v>12633</v>
      </c>
      <c r="O212" s="195">
        <f t="shared" si="46"/>
        <v>13598</v>
      </c>
      <c r="P212" s="284">
        <f t="shared" si="46"/>
        <v>17897</v>
      </c>
      <c r="Q212" s="284">
        <f>Q213+Q214</f>
        <v>138582</v>
      </c>
      <c r="R212" s="285">
        <f t="shared" si="6"/>
        <v>0.4539832751633834</v>
      </c>
      <c r="S212" s="197">
        <f t="shared" si="7"/>
        <v>0.4955395331785409</v>
      </c>
      <c r="T212" s="197">
        <f t="shared" si="8"/>
        <v>0.5476785619316067</v>
      </c>
      <c r="U212" s="197">
        <f t="shared" si="9"/>
        <v>0.6266603695613673</v>
      </c>
      <c r="V212" s="197">
        <f t="shared" si="10"/>
        <v>0.5793449241388292</v>
      </c>
      <c r="W212" s="197">
        <f t="shared" si="11"/>
        <v>0.5657705082408974</v>
      </c>
      <c r="X212" s="197">
        <f t="shared" si="12"/>
        <v>0.6548420507509063</v>
      </c>
      <c r="Y212" s="197">
        <f t="shared" si="13"/>
        <v>0.6670265407107513</v>
      </c>
      <c r="Z212" s="197">
        <f t="shared" si="14"/>
        <v>0.740205680705191</v>
      </c>
      <c r="AA212" s="197">
        <f t="shared" si="15"/>
        <v>0.7350322918484902</v>
      </c>
      <c r="AB212" s="197">
        <f t="shared" si="16"/>
        <v>0.681877444589309</v>
      </c>
      <c r="AC212" s="308">
        <f t="shared" si="17"/>
        <v>0.7017055479317781</v>
      </c>
      <c r="AD212" s="52">
        <f t="shared" si="18"/>
        <v>0.5976376017215579</v>
      </c>
      <c r="AE212" s="193">
        <f aca="true" t="shared" si="47" ref="AE212:AR212">AE213+AE214</f>
        <v>1810</v>
      </c>
      <c r="AF212" s="194">
        <f t="shared" si="47"/>
        <v>1963</v>
      </c>
      <c r="AG212" s="195">
        <f t="shared" si="47"/>
        <v>2477</v>
      </c>
      <c r="AH212" s="196">
        <f t="shared" si="47"/>
        <v>6250</v>
      </c>
      <c r="AI212" s="193">
        <f t="shared" si="47"/>
        <v>414</v>
      </c>
      <c r="AJ212" s="194">
        <f t="shared" si="47"/>
        <v>708</v>
      </c>
      <c r="AK212" s="195">
        <f t="shared" si="47"/>
        <v>947</v>
      </c>
      <c r="AL212" s="196">
        <f t="shared" si="47"/>
        <v>2069</v>
      </c>
      <c r="AM212" s="193">
        <f t="shared" si="47"/>
        <v>2224</v>
      </c>
      <c r="AN212" s="194">
        <f t="shared" si="47"/>
        <v>2671</v>
      </c>
      <c r="AO212" s="195">
        <f t="shared" si="47"/>
        <v>3419</v>
      </c>
      <c r="AP212" s="196">
        <f t="shared" si="47"/>
        <v>3729.8181818181815</v>
      </c>
      <c r="AQ212" s="196">
        <f t="shared" si="47"/>
        <v>8314</v>
      </c>
      <c r="AR212" s="196">
        <f t="shared" si="47"/>
        <v>8624.81818181818</v>
      </c>
      <c r="AS212" s="198">
        <f t="shared" si="20"/>
        <v>0.9640538033395176</v>
      </c>
      <c r="AT212" s="196">
        <f>AT213+AT214</f>
        <v>29116</v>
      </c>
      <c r="AU212" s="196">
        <f>AU213+AU214</f>
        <v>8314</v>
      </c>
      <c r="AV212" s="198">
        <f t="shared" si="21"/>
        <v>0.2855474653111691</v>
      </c>
      <c r="AW212" s="198"/>
      <c r="AX212" s="196">
        <f>AX213+AX214</f>
        <v>10483</v>
      </c>
      <c r="AY212" s="196">
        <f>AY213+AY214</f>
        <v>8828</v>
      </c>
      <c r="AZ212" s="196">
        <f>AZ213+AZ214</f>
        <v>5264</v>
      </c>
      <c r="BA212" s="196">
        <f>BA213+BA214</f>
        <v>4299</v>
      </c>
      <c r="BB212" s="196"/>
      <c r="BC212" s="165">
        <f t="shared" si="44"/>
        <v>1.413946587537092</v>
      </c>
      <c r="BD212" s="199">
        <f t="shared" si="44"/>
        <v>0.9734259565552983</v>
      </c>
      <c r="BE212" s="200">
        <f t="shared" si="39"/>
        <v>0.4166864561070213</v>
      </c>
      <c r="BF212" s="168">
        <f t="shared" si="40"/>
        <v>0.31614943374025595</v>
      </c>
      <c r="BG212" s="225"/>
      <c r="BH212" s="200"/>
      <c r="BI212" s="193">
        <f aca="true" t="shared" si="48" ref="BI212:BR212">BI213+BI214</f>
        <v>17387</v>
      </c>
      <c r="BJ212" s="194">
        <f t="shared" si="48"/>
        <v>24957</v>
      </c>
      <c r="BK212" s="194">
        <f t="shared" si="48"/>
        <v>26556</v>
      </c>
      <c r="BL212" s="194">
        <f t="shared" si="48"/>
        <v>22222</v>
      </c>
      <c r="BM212" s="194">
        <f t="shared" si="48"/>
        <v>20432</v>
      </c>
      <c r="BN212" s="194">
        <f t="shared" si="48"/>
        <v>23908</v>
      </c>
      <c r="BO212" s="194">
        <f t="shared" si="48"/>
        <v>24313</v>
      </c>
      <c r="BP212" s="194">
        <f t="shared" si="48"/>
        <v>38401</v>
      </c>
      <c r="BQ212" s="194">
        <f t="shared" si="48"/>
        <v>28937</v>
      </c>
      <c r="BR212" s="195">
        <f t="shared" si="48"/>
        <v>28937</v>
      </c>
      <c r="BS212" s="285">
        <f t="shared" si="24"/>
        <v>1.114683384137574</v>
      </c>
      <c r="BT212" s="197">
        <f t="shared" si="25"/>
        <v>0.4874383940377449</v>
      </c>
      <c r="BU212" s="197">
        <f t="shared" si="26"/>
        <v>0.38778430486519055</v>
      </c>
      <c r="BV212" s="197">
        <f t="shared" si="27"/>
        <v>0.47767977679776796</v>
      </c>
      <c r="BW212" s="197">
        <f t="shared" si="28"/>
        <v>0.43544440093970244</v>
      </c>
      <c r="BX212" s="197">
        <f t="shared" si="29"/>
        <v>0.37761418771959177</v>
      </c>
      <c r="BY212" s="197">
        <f t="shared" si="30"/>
        <v>0.3120552790688109</v>
      </c>
      <c r="BZ212" s="197">
        <f t="shared" si="31"/>
        <v>0.19306788885706103</v>
      </c>
      <c r="CA212" s="197">
        <f t="shared" si="32"/>
        <v>0.3134049832394512</v>
      </c>
      <c r="CB212" s="295">
        <f t="shared" si="33"/>
        <v>0.4365690983861492</v>
      </c>
      <c r="CD212" s="200"/>
    </row>
    <row r="213" spans="1:82" ht="12" hidden="1" outlineLevel="1">
      <c r="A213" s="10">
        <f>SUM(A4:A9)</f>
        <v>0</v>
      </c>
      <c r="B213" s="10"/>
      <c r="C213" s="201"/>
      <c r="D213" s="173" t="s">
        <v>332</v>
      </c>
      <c r="E213" s="208">
        <f>SUM(E4:E9)</f>
        <v>795</v>
      </c>
      <c r="F213" s="174">
        <f aca="true" t="shared" si="49" ref="F213:P213">SUM(F4:F9)</f>
        <v>562</v>
      </c>
      <c r="G213" s="174">
        <f t="shared" si="49"/>
        <v>751</v>
      </c>
      <c r="H213" s="174">
        <f t="shared" si="49"/>
        <v>656</v>
      </c>
      <c r="I213" s="174">
        <f t="shared" si="49"/>
        <v>651</v>
      </c>
      <c r="J213" s="174">
        <f t="shared" si="49"/>
        <v>1255</v>
      </c>
      <c r="K213" s="174">
        <f t="shared" si="49"/>
        <v>884</v>
      </c>
      <c r="L213" s="174">
        <f t="shared" si="49"/>
        <v>1021</v>
      </c>
      <c r="M213" s="174">
        <f t="shared" si="49"/>
        <v>1351</v>
      </c>
      <c r="N213" s="174">
        <f t="shared" si="49"/>
        <v>1910</v>
      </c>
      <c r="O213" s="133">
        <f t="shared" si="49"/>
        <v>2419</v>
      </c>
      <c r="P213" s="278">
        <f t="shared" si="49"/>
        <v>2927</v>
      </c>
      <c r="Q213" s="279">
        <f>SUM(Q4:Q9)</f>
        <v>15182</v>
      </c>
      <c r="R213" s="280">
        <f t="shared" si="6"/>
        <v>0.01862219203110726</v>
      </c>
      <c r="S213" s="176">
        <f t="shared" si="7"/>
        <v>0.0228929895311418</v>
      </c>
      <c r="T213" s="176">
        <f t="shared" si="8"/>
        <v>0.03994043503696219</v>
      </c>
      <c r="U213" s="176">
        <f t="shared" si="9"/>
        <v>0.038727197591357225</v>
      </c>
      <c r="V213" s="176">
        <f t="shared" si="10"/>
        <v>0.042391092010158234</v>
      </c>
      <c r="W213" s="176">
        <f t="shared" si="11"/>
        <v>0.07864886883499404</v>
      </c>
      <c r="X213" s="176">
        <f t="shared" si="12"/>
        <v>0.07629898152943207</v>
      </c>
      <c r="Y213" s="176">
        <f t="shared" si="13"/>
        <v>0.0918578497525866</v>
      </c>
      <c r="Z213" s="176">
        <f t="shared" si="14"/>
        <v>0.11026771139405811</v>
      </c>
      <c r="AA213" s="176">
        <f t="shared" si="15"/>
        <v>0.11113050561470879</v>
      </c>
      <c r="AB213" s="176">
        <f t="shared" si="16"/>
        <v>0.12130177514792899</v>
      </c>
      <c r="AC213" s="54">
        <f t="shared" si="17"/>
        <v>0.11476181140952754</v>
      </c>
      <c r="AD213" s="50">
        <f t="shared" si="18"/>
        <v>0.06547267371907384</v>
      </c>
      <c r="AE213" s="240">
        <f aca="true" t="shared" si="50" ref="AE213:AR213">SUM(AE4:AE9)</f>
        <v>446</v>
      </c>
      <c r="AF213" s="174">
        <f t="shared" si="50"/>
        <v>499</v>
      </c>
      <c r="AG213" s="133">
        <f t="shared" si="50"/>
        <v>682</v>
      </c>
      <c r="AH213" s="175">
        <f t="shared" si="50"/>
        <v>1627</v>
      </c>
      <c r="AI213" s="240">
        <f t="shared" si="50"/>
        <v>273</v>
      </c>
      <c r="AJ213" s="174">
        <f t="shared" si="50"/>
        <v>388</v>
      </c>
      <c r="AK213" s="133">
        <f t="shared" si="50"/>
        <v>533</v>
      </c>
      <c r="AL213" s="175">
        <f t="shared" si="50"/>
        <v>1194</v>
      </c>
      <c r="AM213" s="240">
        <f t="shared" si="50"/>
        <v>719</v>
      </c>
      <c r="AN213" s="174">
        <f t="shared" si="50"/>
        <v>887</v>
      </c>
      <c r="AO213" s="133">
        <f t="shared" si="50"/>
        <v>1215</v>
      </c>
      <c r="AP213" s="175">
        <f t="shared" si="50"/>
        <v>1325.4545454545455</v>
      </c>
      <c r="AQ213" s="175">
        <f t="shared" si="50"/>
        <v>2821</v>
      </c>
      <c r="AR213" s="175">
        <f t="shared" si="50"/>
        <v>2931.454545454545</v>
      </c>
      <c r="AS213" s="177">
        <f t="shared" si="20"/>
        <v>0.32711038961038963</v>
      </c>
      <c r="AT213" s="175">
        <f>SUM(AT4:AT9)</f>
        <v>4282</v>
      </c>
      <c r="AU213" s="175">
        <f>SUM(AU4:AU9)</f>
        <v>2821</v>
      </c>
      <c r="AV213" s="177">
        <f t="shared" si="21"/>
        <v>0.6588042970574498</v>
      </c>
      <c r="AW213" s="177"/>
      <c r="AX213" s="175">
        <f>SUM(AX4:AX9)</f>
        <v>1906</v>
      </c>
      <c r="AY213" s="175">
        <f>SUM(AY4:AY9)</f>
        <v>1576</v>
      </c>
      <c r="AZ213" s="175">
        <f>SUM(AZ4:AZ9)</f>
        <v>1017</v>
      </c>
      <c r="BA213" s="175">
        <f>SUM(BA4:BA9)</f>
        <v>508</v>
      </c>
      <c r="BB213" s="175"/>
      <c r="BC213" s="178">
        <f t="shared" si="44"/>
        <v>1.8667972575905976</v>
      </c>
      <c r="BD213" s="179">
        <f t="shared" si="44"/>
        <v>1.166543301258327</v>
      </c>
      <c r="BE213" s="180">
        <f t="shared" si="39"/>
        <v>0.5324607329842932</v>
      </c>
      <c r="BF213" s="180">
        <f t="shared" si="40"/>
        <v>0.21000413393964448</v>
      </c>
      <c r="BG213" s="223"/>
      <c r="BH213" s="180"/>
      <c r="BI213" s="208">
        <f>SUM(BI4:BI9)</f>
        <v>747</v>
      </c>
      <c r="BJ213" s="174">
        <f aca="true" t="shared" si="51" ref="BJ213:BR213">SUM(BJ4:BJ9)</f>
        <v>1413</v>
      </c>
      <c r="BK213" s="174">
        <f t="shared" si="51"/>
        <v>2301</v>
      </c>
      <c r="BL213" s="174">
        <f t="shared" si="51"/>
        <v>1466</v>
      </c>
      <c r="BM213" s="174">
        <f t="shared" si="51"/>
        <v>853</v>
      </c>
      <c r="BN213" s="174">
        <f t="shared" si="51"/>
        <v>1313</v>
      </c>
      <c r="BO213" s="174">
        <f t="shared" si="51"/>
        <v>1323</v>
      </c>
      <c r="BP213" s="174">
        <f t="shared" si="51"/>
        <v>2105</v>
      </c>
      <c r="BQ213" s="174">
        <f t="shared" si="51"/>
        <v>1903</v>
      </c>
      <c r="BR213" s="133">
        <f t="shared" si="51"/>
        <v>1903</v>
      </c>
      <c r="BS213" s="280">
        <f t="shared" si="24"/>
        <v>1.0642570281124497</v>
      </c>
      <c r="BT213" s="176">
        <f t="shared" si="25"/>
        <v>0.39773531493276715</v>
      </c>
      <c r="BU213" s="176">
        <f t="shared" si="26"/>
        <v>0.32637983485441113</v>
      </c>
      <c r="BV213" s="176">
        <f t="shared" si="27"/>
        <v>0.44747612551159616</v>
      </c>
      <c r="BW213" s="176">
        <f t="shared" si="28"/>
        <v>0.7631887456037515</v>
      </c>
      <c r="BX213" s="176">
        <f t="shared" si="29"/>
        <v>0.9558263518659559</v>
      </c>
      <c r="BY213" s="176">
        <f t="shared" si="30"/>
        <v>0.6681783824640968</v>
      </c>
      <c r="BZ213" s="176">
        <f t="shared" si="31"/>
        <v>0.4850356294536817</v>
      </c>
      <c r="CA213" s="176">
        <f t="shared" si="32"/>
        <v>0.7099316868102995</v>
      </c>
      <c r="CB213" s="293">
        <f t="shared" si="33"/>
        <v>1.003678402522333</v>
      </c>
      <c r="CD213" s="180"/>
    </row>
    <row r="214" spans="1:82" ht="12" hidden="1" outlineLevel="1">
      <c r="A214" s="10">
        <f>SUM(A10:A58)</f>
        <v>0</v>
      </c>
      <c r="B214" s="10"/>
      <c r="C214" s="201"/>
      <c r="D214" s="182" t="s">
        <v>333</v>
      </c>
      <c r="E214" s="209">
        <f>SUM(E10:E58)</f>
        <v>18586</v>
      </c>
      <c r="F214" s="183">
        <f aca="true" t="shared" si="52" ref="F214:P214">SUM(F10:F58)</f>
        <v>11603</v>
      </c>
      <c r="G214" s="183">
        <f t="shared" si="52"/>
        <v>9547</v>
      </c>
      <c r="H214" s="183">
        <f t="shared" si="52"/>
        <v>9959</v>
      </c>
      <c r="I214" s="183">
        <f t="shared" si="52"/>
        <v>8246</v>
      </c>
      <c r="J214" s="183">
        <f t="shared" si="52"/>
        <v>7773</v>
      </c>
      <c r="K214" s="183">
        <f t="shared" si="52"/>
        <v>6703</v>
      </c>
      <c r="L214" s="183">
        <f t="shared" si="52"/>
        <v>6393</v>
      </c>
      <c r="M214" s="183">
        <f t="shared" si="52"/>
        <v>7718</v>
      </c>
      <c r="N214" s="183">
        <f t="shared" si="52"/>
        <v>10723</v>
      </c>
      <c r="O214" s="184">
        <f t="shared" si="52"/>
        <v>11179</v>
      </c>
      <c r="P214" s="281">
        <f t="shared" si="52"/>
        <v>14970</v>
      </c>
      <c r="Q214" s="282">
        <f>SUM(Q10:Q58)</f>
        <v>123400</v>
      </c>
      <c r="R214" s="283">
        <f t="shared" si="6"/>
        <v>0.4353610831322761</v>
      </c>
      <c r="S214" s="186">
        <f t="shared" si="7"/>
        <v>0.47264654364739905</v>
      </c>
      <c r="T214" s="186">
        <f t="shared" si="8"/>
        <v>0.5077381268946445</v>
      </c>
      <c r="U214" s="186">
        <f t="shared" si="9"/>
        <v>0.58793317197001</v>
      </c>
      <c r="V214" s="186">
        <f t="shared" si="10"/>
        <v>0.536953832128671</v>
      </c>
      <c r="W214" s="186">
        <f t="shared" si="11"/>
        <v>0.48712163940590336</v>
      </c>
      <c r="X214" s="186">
        <f t="shared" si="12"/>
        <v>0.5785430692214741</v>
      </c>
      <c r="Y214" s="186">
        <f t="shared" si="13"/>
        <v>0.5751686909581647</v>
      </c>
      <c r="Z214" s="186">
        <f t="shared" si="14"/>
        <v>0.6299379693111329</v>
      </c>
      <c r="AA214" s="186">
        <f t="shared" si="15"/>
        <v>0.6239017862337813</v>
      </c>
      <c r="AB214" s="186">
        <f t="shared" si="16"/>
        <v>0.56057566944138</v>
      </c>
      <c r="AC214" s="55">
        <f t="shared" si="17"/>
        <v>0.5869437365222505</v>
      </c>
      <c r="AD214" s="51">
        <f t="shared" si="18"/>
        <v>0.532164928002484</v>
      </c>
      <c r="AE214" s="241">
        <f aca="true" t="shared" si="53" ref="AE214:AR214">SUM(AE10:AE58)</f>
        <v>1364</v>
      </c>
      <c r="AF214" s="183">
        <f t="shared" si="53"/>
        <v>1464</v>
      </c>
      <c r="AG214" s="184">
        <f t="shared" si="53"/>
        <v>1795</v>
      </c>
      <c r="AH214" s="185">
        <f t="shared" si="53"/>
        <v>4623</v>
      </c>
      <c r="AI214" s="241">
        <f t="shared" si="53"/>
        <v>141</v>
      </c>
      <c r="AJ214" s="183">
        <f t="shared" si="53"/>
        <v>320</v>
      </c>
      <c r="AK214" s="184">
        <f t="shared" si="53"/>
        <v>414</v>
      </c>
      <c r="AL214" s="185">
        <f t="shared" si="53"/>
        <v>875</v>
      </c>
      <c r="AM214" s="241">
        <f t="shared" si="53"/>
        <v>1505</v>
      </c>
      <c r="AN214" s="183">
        <f t="shared" si="53"/>
        <v>1784</v>
      </c>
      <c r="AO214" s="184">
        <f t="shared" si="53"/>
        <v>2204</v>
      </c>
      <c r="AP214" s="185">
        <f t="shared" si="53"/>
        <v>2404.363636363636</v>
      </c>
      <c r="AQ214" s="185">
        <f t="shared" si="53"/>
        <v>5493</v>
      </c>
      <c r="AR214" s="185">
        <f t="shared" si="53"/>
        <v>5693.363636363636</v>
      </c>
      <c r="AS214" s="187">
        <f t="shared" si="20"/>
        <v>0.636943413729128</v>
      </c>
      <c r="AT214" s="185">
        <f>SUM(AT10:AT58)</f>
        <v>24834</v>
      </c>
      <c r="AU214" s="185">
        <f>SUM(AU10:AU58)</f>
        <v>5493</v>
      </c>
      <c r="AV214" s="187">
        <f t="shared" si="21"/>
        <v>0.2211886929209954</v>
      </c>
      <c r="AW214" s="187"/>
      <c r="AX214" s="185">
        <f>SUM(AX10:AX58)</f>
        <v>8577</v>
      </c>
      <c r="AY214" s="185">
        <f>SUM(AY10:AY58)</f>
        <v>7252</v>
      </c>
      <c r="AZ214" s="185">
        <f>SUM(AZ10:AZ58)</f>
        <v>4247</v>
      </c>
      <c r="BA214" s="185">
        <f>SUM(BA10:BA58)</f>
        <v>3791</v>
      </c>
      <c r="BB214" s="185"/>
      <c r="BC214" s="188">
        <f t="shared" si="44"/>
        <v>1.341623650868137</v>
      </c>
      <c r="BD214" s="189">
        <f t="shared" si="44"/>
        <v>0.9396216636434309</v>
      </c>
      <c r="BE214" s="190">
        <f t="shared" si="39"/>
        <v>0.39606453417886783</v>
      </c>
      <c r="BF214" s="190">
        <f t="shared" si="40"/>
        <v>0.3391179890866804</v>
      </c>
      <c r="BG214" s="224"/>
      <c r="BH214" s="190"/>
      <c r="BI214" s="209">
        <f>SUM(BI10:BI58)</f>
        <v>16640</v>
      </c>
      <c r="BJ214" s="183">
        <f aca="true" t="shared" si="54" ref="BJ214:BR214">SUM(BJ10:BJ58)</f>
        <v>23544</v>
      </c>
      <c r="BK214" s="183">
        <f t="shared" si="54"/>
        <v>24255</v>
      </c>
      <c r="BL214" s="183">
        <f t="shared" si="54"/>
        <v>20756</v>
      </c>
      <c r="BM214" s="183">
        <f t="shared" si="54"/>
        <v>19579</v>
      </c>
      <c r="BN214" s="183">
        <f t="shared" si="54"/>
        <v>22595</v>
      </c>
      <c r="BO214" s="183">
        <f t="shared" si="54"/>
        <v>22990</v>
      </c>
      <c r="BP214" s="183">
        <f t="shared" si="54"/>
        <v>36296</v>
      </c>
      <c r="BQ214" s="183">
        <f t="shared" si="54"/>
        <v>27034</v>
      </c>
      <c r="BR214" s="184">
        <f t="shared" si="54"/>
        <v>27034</v>
      </c>
      <c r="BS214" s="283">
        <f t="shared" si="24"/>
        <v>1.1169471153846153</v>
      </c>
      <c r="BT214" s="186">
        <f t="shared" si="25"/>
        <v>0.4928219503907577</v>
      </c>
      <c r="BU214" s="186">
        <f t="shared" si="26"/>
        <v>0.3936095650381365</v>
      </c>
      <c r="BV214" s="186">
        <f t="shared" si="27"/>
        <v>0.47981306610136826</v>
      </c>
      <c r="BW214" s="186">
        <f t="shared" si="28"/>
        <v>0.4211655345012513</v>
      </c>
      <c r="BX214" s="186">
        <f t="shared" si="29"/>
        <v>0.34401416242531535</v>
      </c>
      <c r="BY214" s="186">
        <f t="shared" si="30"/>
        <v>0.29156154849934757</v>
      </c>
      <c r="BZ214" s="186">
        <f t="shared" si="31"/>
        <v>0.17613511130703108</v>
      </c>
      <c r="CA214" s="186">
        <f t="shared" si="32"/>
        <v>0.2854923429755123</v>
      </c>
      <c r="CB214" s="294">
        <f t="shared" si="33"/>
        <v>0.3966486646445217</v>
      </c>
      <c r="CD214" s="190"/>
    </row>
    <row r="215" spans="1:82" ht="12" collapsed="1">
      <c r="A215" s="10">
        <f>A216+A217</f>
        <v>0</v>
      </c>
      <c r="B215" s="10"/>
      <c r="C215" s="191" t="s">
        <v>337</v>
      </c>
      <c r="D215" s="107"/>
      <c r="E215" s="159">
        <f>E216+E217</f>
        <v>6048</v>
      </c>
      <c r="F215" s="157">
        <f aca="true" t="shared" si="55" ref="F215:P215">F216+F217</f>
        <v>3661</v>
      </c>
      <c r="G215" s="157">
        <f t="shared" si="55"/>
        <v>2732</v>
      </c>
      <c r="H215" s="157">
        <f t="shared" si="55"/>
        <v>1720</v>
      </c>
      <c r="I215" s="157">
        <f t="shared" si="55"/>
        <v>2028</v>
      </c>
      <c r="J215" s="157">
        <f t="shared" si="55"/>
        <v>2537</v>
      </c>
      <c r="K215" s="157">
        <f t="shared" si="55"/>
        <v>1077</v>
      </c>
      <c r="L215" s="157">
        <f t="shared" si="55"/>
        <v>808</v>
      </c>
      <c r="M215" s="157">
        <f t="shared" si="55"/>
        <v>683</v>
      </c>
      <c r="N215" s="157">
        <f t="shared" si="55"/>
        <v>914</v>
      </c>
      <c r="O215" s="158">
        <f t="shared" si="55"/>
        <v>796</v>
      </c>
      <c r="P215" s="286">
        <f t="shared" si="55"/>
        <v>952</v>
      </c>
      <c r="Q215" s="286">
        <f>Q216+Q217</f>
        <v>23956</v>
      </c>
      <c r="R215" s="161">
        <f t="shared" si="6"/>
        <v>0.14166920428193297</v>
      </c>
      <c r="S215" s="162">
        <f t="shared" si="7"/>
        <v>0.14913031080695752</v>
      </c>
      <c r="T215" s="162">
        <f t="shared" si="8"/>
        <v>0.14529596341009413</v>
      </c>
      <c r="U215" s="162">
        <f t="shared" si="9"/>
        <v>0.10154082295294882</v>
      </c>
      <c r="V215" s="162">
        <f t="shared" si="10"/>
        <v>0.132057042391092</v>
      </c>
      <c r="W215" s="162">
        <f t="shared" si="11"/>
        <v>0.15898978504731465</v>
      </c>
      <c r="X215" s="162">
        <f t="shared" si="12"/>
        <v>0.09295701708959088</v>
      </c>
      <c r="Y215" s="162">
        <f t="shared" si="13"/>
        <v>0.07269455690508322</v>
      </c>
      <c r="Z215" s="162">
        <f t="shared" si="14"/>
        <v>0.05574600065295462</v>
      </c>
      <c r="AA215" s="162">
        <f t="shared" si="15"/>
        <v>0.0531797288648397</v>
      </c>
      <c r="AB215" s="162">
        <f t="shared" si="16"/>
        <v>0.039915755691505364</v>
      </c>
      <c r="AC215" s="307">
        <f t="shared" si="17"/>
        <v>0.037326014506959417</v>
      </c>
      <c r="AD215" s="49">
        <f t="shared" si="18"/>
        <v>0.10331072135516618</v>
      </c>
      <c r="AE215" s="159">
        <f aca="true" t="shared" si="56" ref="AE215:AR215">AE216+AE217</f>
        <v>0</v>
      </c>
      <c r="AF215" s="157">
        <f t="shared" si="56"/>
        <v>17</v>
      </c>
      <c r="AG215" s="158">
        <f t="shared" si="56"/>
        <v>23</v>
      </c>
      <c r="AH215" s="160">
        <f t="shared" si="56"/>
        <v>40</v>
      </c>
      <c r="AI215" s="159">
        <f t="shared" si="56"/>
        <v>0</v>
      </c>
      <c r="AJ215" s="157">
        <f t="shared" si="56"/>
        <v>2</v>
      </c>
      <c r="AK215" s="158">
        <f t="shared" si="56"/>
        <v>3</v>
      </c>
      <c r="AL215" s="160">
        <f t="shared" si="56"/>
        <v>5</v>
      </c>
      <c r="AM215" s="159">
        <f t="shared" si="56"/>
        <v>0</v>
      </c>
      <c r="AN215" s="157">
        <f t="shared" si="56"/>
        <v>0</v>
      </c>
      <c r="AO215" s="158">
        <f t="shared" si="56"/>
        <v>0</v>
      </c>
      <c r="AP215" s="160">
        <f t="shared" si="56"/>
        <v>0</v>
      </c>
      <c r="AQ215" s="160">
        <f t="shared" si="56"/>
        <v>0</v>
      </c>
      <c r="AR215" s="160">
        <f t="shared" si="56"/>
        <v>0</v>
      </c>
      <c r="AS215" s="163">
        <f t="shared" si="20"/>
        <v>0</v>
      </c>
      <c r="AT215" s="160">
        <f>AT216+AT217</f>
        <v>2405</v>
      </c>
      <c r="AU215" s="160">
        <f>AU216+AU217</f>
        <v>0</v>
      </c>
      <c r="AV215" s="163">
        <f t="shared" si="21"/>
        <v>0</v>
      </c>
      <c r="AW215" s="163"/>
      <c r="AX215" s="160">
        <f>AX216+AX217</f>
        <v>144</v>
      </c>
      <c r="AY215" s="160">
        <f>AY216+AY217</f>
        <v>269</v>
      </c>
      <c r="AZ215" s="160">
        <f>AZ216+AZ217</f>
        <v>38</v>
      </c>
      <c r="BA215" s="160">
        <f>BA216+BA217</f>
        <v>156</v>
      </c>
      <c r="BB215" s="160"/>
      <c r="BC215" s="165">
        <f t="shared" si="44"/>
        <v>0.1782178217821782</v>
      </c>
      <c r="BD215" s="202">
        <f t="shared" si="44"/>
        <v>0.3938506588579795</v>
      </c>
      <c r="BE215" s="167">
        <f t="shared" si="39"/>
        <v>0.04157549234135667</v>
      </c>
      <c r="BF215" s="167">
        <f t="shared" si="40"/>
        <v>0.19597989949748743</v>
      </c>
      <c r="BG215" s="166"/>
      <c r="BH215" s="167"/>
      <c r="BI215" s="159">
        <f aca="true" t="shared" si="57" ref="BI215:BR215">BI216+BI217</f>
        <v>6686</v>
      </c>
      <c r="BJ215" s="157">
        <f t="shared" si="57"/>
        <v>12890</v>
      </c>
      <c r="BK215" s="157">
        <f t="shared" si="57"/>
        <v>12429</v>
      </c>
      <c r="BL215" s="157">
        <f t="shared" si="57"/>
        <v>12162</v>
      </c>
      <c r="BM215" s="157">
        <f t="shared" si="57"/>
        <v>16575</v>
      </c>
      <c r="BN215" s="157">
        <f t="shared" si="57"/>
        <v>25154</v>
      </c>
      <c r="BO215" s="157">
        <f t="shared" si="57"/>
        <v>27323</v>
      </c>
      <c r="BP215" s="157">
        <f t="shared" si="57"/>
        <v>17789</v>
      </c>
      <c r="BQ215" s="157">
        <f t="shared" si="57"/>
        <v>31448.5</v>
      </c>
      <c r="BR215" s="158">
        <f t="shared" si="57"/>
        <v>31448.5</v>
      </c>
      <c r="BS215" s="161">
        <f t="shared" si="24"/>
        <v>0.9045767274902782</v>
      </c>
      <c r="BT215" s="162">
        <f t="shared" si="25"/>
        <v>0.28401861908456166</v>
      </c>
      <c r="BU215" s="162">
        <f t="shared" si="26"/>
        <v>0.21980851235014884</v>
      </c>
      <c r="BV215" s="162">
        <f t="shared" si="27"/>
        <v>0.14142410787699392</v>
      </c>
      <c r="BW215" s="162">
        <f t="shared" si="28"/>
        <v>0.1223529411764706</v>
      </c>
      <c r="BX215" s="162">
        <f t="shared" si="29"/>
        <v>0.10085871034427923</v>
      </c>
      <c r="BY215" s="162">
        <f t="shared" si="30"/>
        <v>0.0394173407019727</v>
      </c>
      <c r="BZ215" s="162">
        <f t="shared" si="31"/>
        <v>0.04542132778683456</v>
      </c>
      <c r="CA215" s="162">
        <f t="shared" si="32"/>
        <v>0.02171804696567404</v>
      </c>
      <c r="CB215" s="292">
        <f t="shared" si="33"/>
        <v>0.029063389350843443</v>
      </c>
      <c r="CD215" s="167"/>
    </row>
    <row r="216" spans="1:82" ht="12" hidden="1" outlineLevel="1">
      <c r="A216" s="10">
        <f>A142</f>
        <v>0</v>
      </c>
      <c r="B216" s="10"/>
      <c r="C216" s="191"/>
      <c r="D216" s="107" t="s">
        <v>326</v>
      </c>
      <c r="E216" s="159">
        <f>E142</f>
        <v>0</v>
      </c>
      <c r="F216" s="157">
        <f aca="true" t="shared" si="58" ref="F216:P216">F142</f>
        <v>0</v>
      </c>
      <c r="G216" s="157">
        <f t="shared" si="58"/>
        <v>2</v>
      </c>
      <c r="H216" s="157">
        <f t="shared" si="58"/>
        <v>0</v>
      </c>
      <c r="I216" s="157">
        <f t="shared" si="58"/>
        <v>2</v>
      </c>
      <c r="J216" s="157">
        <f t="shared" si="58"/>
        <v>1</v>
      </c>
      <c r="K216" s="157">
        <f t="shared" si="58"/>
        <v>2</v>
      </c>
      <c r="L216" s="157">
        <f t="shared" si="58"/>
        <v>0</v>
      </c>
      <c r="M216" s="157">
        <f t="shared" si="58"/>
        <v>0</v>
      </c>
      <c r="N216" s="157">
        <f t="shared" si="58"/>
        <v>0</v>
      </c>
      <c r="O216" s="158">
        <f t="shared" si="58"/>
        <v>0</v>
      </c>
      <c r="P216" s="286">
        <f t="shared" si="58"/>
        <v>6</v>
      </c>
      <c r="Q216" s="286">
        <f>Q142</f>
        <v>13</v>
      </c>
      <c r="R216" s="161">
        <f t="shared" si="6"/>
        <v>0</v>
      </c>
      <c r="S216" s="162">
        <f t="shared" si="7"/>
        <v>0</v>
      </c>
      <c r="T216" s="162">
        <f t="shared" si="8"/>
        <v>0.00010636600542466628</v>
      </c>
      <c r="U216" s="162">
        <f t="shared" si="9"/>
        <v>0</v>
      </c>
      <c r="V216" s="162">
        <f t="shared" si="10"/>
        <v>0.00013023376961646154</v>
      </c>
      <c r="W216" s="162">
        <f t="shared" si="11"/>
        <v>6.266842138246537E-05</v>
      </c>
      <c r="X216" s="162">
        <f t="shared" si="12"/>
        <v>0.00017262213015708613</v>
      </c>
      <c r="Y216" s="162">
        <f t="shared" si="13"/>
        <v>0</v>
      </c>
      <c r="Z216" s="162">
        <f t="shared" si="14"/>
        <v>0</v>
      </c>
      <c r="AA216" s="162">
        <f t="shared" si="15"/>
        <v>0</v>
      </c>
      <c r="AB216" s="162">
        <f t="shared" si="16"/>
        <v>0</v>
      </c>
      <c r="AC216" s="307">
        <f t="shared" si="17"/>
        <v>0.00023524799059008037</v>
      </c>
      <c r="AD216" s="49">
        <f t="shared" si="18"/>
        <v>5.6062755786323275E-05</v>
      </c>
      <c r="AE216" s="159">
        <f aca="true" t="shared" si="59" ref="AE216:AR216">AE142</f>
        <v>0</v>
      </c>
      <c r="AF216" s="157">
        <f t="shared" si="59"/>
        <v>0</v>
      </c>
      <c r="AG216" s="158">
        <f t="shared" si="59"/>
        <v>0</v>
      </c>
      <c r="AH216" s="160">
        <f t="shared" si="59"/>
        <v>0</v>
      </c>
      <c r="AI216" s="159">
        <f t="shared" si="59"/>
        <v>0</v>
      </c>
      <c r="AJ216" s="157">
        <f t="shared" si="59"/>
        <v>0</v>
      </c>
      <c r="AK216" s="158">
        <f t="shared" si="59"/>
        <v>0</v>
      </c>
      <c r="AL216" s="160">
        <f t="shared" si="59"/>
        <v>0</v>
      </c>
      <c r="AM216" s="159">
        <f t="shared" si="59"/>
        <v>0</v>
      </c>
      <c r="AN216" s="157">
        <f t="shared" si="59"/>
        <v>0</v>
      </c>
      <c r="AO216" s="158">
        <f t="shared" si="59"/>
        <v>0</v>
      </c>
      <c r="AP216" s="160">
        <f t="shared" si="59"/>
        <v>0</v>
      </c>
      <c r="AQ216" s="160">
        <f t="shared" si="59"/>
        <v>0</v>
      </c>
      <c r="AR216" s="160">
        <f t="shared" si="59"/>
        <v>0</v>
      </c>
      <c r="AS216" s="163">
        <f t="shared" si="20"/>
        <v>0</v>
      </c>
      <c r="AT216" s="160">
        <f>AT142</f>
        <v>0</v>
      </c>
      <c r="AU216" s="160">
        <f>AU142</f>
        <v>0</v>
      </c>
      <c r="AV216" s="163"/>
      <c r="AW216" s="163"/>
      <c r="AX216" s="160">
        <f>AX142</f>
        <v>6</v>
      </c>
      <c r="AY216" s="160">
        <f>AY142</f>
        <v>6</v>
      </c>
      <c r="AZ216" s="160">
        <f>AZ142</f>
        <v>6</v>
      </c>
      <c r="BA216" s="160">
        <f>BA142</f>
        <v>6</v>
      </c>
      <c r="BB216" s="160"/>
      <c r="BC216" s="165" t="e">
        <f t="shared" si="44"/>
        <v>#DIV/0!</v>
      </c>
      <c r="BD216" s="202" t="e">
        <f t="shared" si="44"/>
        <v>#DIV/0!</v>
      </c>
      <c r="BE216" s="167" t="e">
        <f t="shared" si="39"/>
        <v>#DIV/0!</v>
      </c>
      <c r="BF216" s="168" t="e">
        <f t="shared" si="40"/>
        <v>#DIV/0!</v>
      </c>
      <c r="BG216" s="166"/>
      <c r="BH216" s="167"/>
      <c r="BI216" s="159">
        <f>BI142</f>
        <v>3030</v>
      </c>
      <c r="BJ216" s="157">
        <f aca="true" t="shared" si="60" ref="BJ216:BR216">BJ142</f>
        <v>2849</v>
      </c>
      <c r="BK216" s="157">
        <f t="shared" si="60"/>
        <v>2747</v>
      </c>
      <c r="BL216" s="157">
        <f t="shared" si="60"/>
        <v>2604</v>
      </c>
      <c r="BM216" s="157">
        <f t="shared" si="60"/>
        <v>3186</v>
      </c>
      <c r="BN216" s="157">
        <f t="shared" si="60"/>
        <v>4023</v>
      </c>
      <c r="BO216" s="157">
        <f t="shared" si="60"/>
        <v>5281</v>
      </c>
      <c r="BP216" s="157">
        <f t="shared" si="60"/>
        <v>6343</v>
      </c>
      <c r="BQ216" s="157">
        <f t="shared" si="60"/>
        <v>5644.5</v>
      </c>
      <c r="BR216" s="158">
        <f t="shared" si="60"/>
        <v>5644.5</v>
      </c>
      <c r="BS216" s="161">
        <f t="shared" si="24"/>
        <v>0</v>
      </c>
      <c r="BT216" s="162">
        <f t="shared" si="25"/>
        <v>0</v>
      </c>
      <c r="BU216" s="162">
        <f t="shared" si="26"/>
        <v>0.0007280669821623589</v>
      </c>
      <c r="BV216" s="162">
        <f t="shared" si="27"/>
        <v>0</v>
      </c>
      <c r="BW216" s="162">
        <f t="shared" si="28"/>
        <v>0.0006277463904582549</v>
      </c>
      <c r="BX216" s="162">
        <f t="shared" si="29"/>
        <v>0.00024857071836937607</v>
      </c>
      <c r="BY216" s="162">
        <f t="shared" si="30"/>
        <v>0.0003787161522438932</v>
      </c>
      <c r="BZ216" s="162">
        <f t="shared" si="31"/>
        <v>0</v>
      </c>
      <c r="CA216" s="162">
        <f t="shared" si="32"/>
        <v>0</v>
      </c>
      <c r="CB216" s="292">
        <f t="shared" si="33"/>
        <v>0</v>
      </c>
      <c r="CD216" s="167"/>
    </row>
    <row r="217" spans="1:82" ht="12" hidden="1" outlineLevel="1">
      <c r="A217" s="10">
        <f>SUM(A94:A141)</f>
        <v>0</v>
      </c>
      <c r="B217" s="10"/>
      <c r="C217" s="191"/>
      <c r="D217" s="107" t="s">
        <v>327</v>
      </c>
      <c r="E217" s="159">
        <f>SUM(E94:E141)</f>
        <v>6048</v>
      </c>
      <c r="F217" s="157">
        <f aca="true" t="shared" si="61" ref="F217:P217">SUM(F94:F141)</f>
        <v>3661</v>
      </c>
      <c r="G217" s="157">
        <f t="shared" si="61"/>
        <v>2730</v>
      </c>
      <c r="H217" s="157">
        <f t="shared" si="61"/>
        <v>1720</v>
      </c>
      <c r="I217" s="157">
        <f t="shared" si="61"/>
        <v>2026</v>
      </c>
      <c r="J217" s="157">
        <f t="shared" si="61"/>
        <v>2536</v>
      </c>
      <c r="K217" s="157">
        <f t="shared" si="61"/>
        <v>1075</v>
      </c>
      <c r="L217" s="157">
        <f t="shared" si="61"/>
        <v>808</v>
      </c>
      <c r="M217" s="157">
        <f t="shared" si="61"/>
        <v>683</v>
      </c>
      <c r="N217" s="157">
        <f t="shared" si="61"/>
        <v>914</v>
      </c>
      <c r="O217" s="158">
        <f t="shared" si="61"/>
        <v>796</v>
      </c>
      <c r="P217" s="286">
        <f t="shared" si="61"/>
        <v>946</v>
      </c>
      <c r="Q217" s="286">
        <f>SUM(Q94:Q141)</f>
        <v>23943</v>
      </c>
      <c r="R217" s="161">
        <f t="shared" si="6"/>
        <v>0.14166920428193297</v>
      </c>
      <c r="S217" s="162">
        <f t="shared" si="7"/>
        <v>0.14913031080695752</v>
      </c>
      <c r="T217" s="162">
        <f t="shared" si="8"/>
        <v>0.14518959740466947</v>
      </c>
      <c r="U217" s="162">
        <f t="shared" si="9"/>
        <v>0.10154082295294882</v>
      </c>
      <c r="V217" s="162">
        <f t="shared" si="10"/>
        <v>0.13192680862147554</v>
      </c>
      <c r="W217" s="162">
        <f t="shared" si="11"/>
        <v>0.1589271166259322</v>
      </c>
      <c r="X217" s="162">
        <f t="shared" si="12"/>
        <v>0.0927843949594338</v>
      </c>
      <c r="Y217" s="162">
        <f t="shared" si="13"/>
        <v>0.07269455690508322</v>
      </c>
      <c r="Z217" s="162">
        <f t="shared" si="14"/>
        <v>0.05574600065295462</v>
      </c>
      <c r="AA217" s="162">
        <f t="shared" si="15"/>
        <v>0.0531797288648397</v>
      </c>
      <c r="AB217" s="162">
        <f t="shared" si="16"/>
        <v>0.039915755691505364</v>
      </c>
      <c r="AC217" s="307">
        <f t="shared" si="17"/>
        <v>0.03709076651636934</v>
      </c>
      <c r="AD217" s="49">
        <f t="shared" si="18"/>
        <v>0.10325465859937986</v>
      </c>
      <c r="AE217" s="159">
        <f aca="true" t="shared" si="62" ref="AE217:AR217">SUM(AE94:AE141)</f>
        <v>0</v>
      </c>
      <c r="AF217" s="157">
        <f t="shared" si="62"/>
        <v>17</v>
      </c>
      <c r="AG217" s="158">
        <f t="shared" si="62"/>
        <v>23</v>
      </c>
      <c r="AH217" s="160">
        <f t="shared" si="62"/>
        <v>40</v>
      </c>
      <c r="AI217" s="159">
        <f t="shared" si="62"/>
        <v>0</v>
      </c>
      <c r="AJ217" s="157">
        <f t="shared" si="62"/>
        <v>2</v>
      </c>
      <c r="AK217" s="158">
        <f t="shared" si="62"/>
        <v>3</v>
      </c>
      <c r="AL217" s="160">
        <f t="shared" si="62"/>
        <v>5</v>
      </c>
      <c r="AM217" s="159">
        <f t="shared" si="62"/>
        <v>0</v>
      </c>
      <c r="AN217" s="157">
        <f t="shared" si="62"/>
        <v>0</v>
      </c>
      <c r="AO217" s="158">
        <f t="shared" si="62"/>
        <v>0</v>
      </c>
      <c r="AP217" s="160">
        <f t="shared" si="62"/>
        <v>0</v>
      </c>
      <c r="AQ217" s="160">
        <f t="shared" si="62"/>
        <v>0</v>
      </c>
      <c r="AR217" s="160">
        <f t="shared" si="62"/>
        <v>0</v>
      </c>
      <c r="AS217" s="163">
        <f t="shared" si="20"/>
        <v>0</v>
      </c>
      <c r="AT217" s="160">
        <f>SUM(AT94:AT141)</f>
        <v>2405</v>
      </c>
      <c r="AU217" s="160">
        <f>SUM(AU94:AU141)</f>
        <v>0</v>
      </c>
      <c r="AV217" s="163">
        <f>AU217/SUM(L217:N217)</f>
        <v>0</v>
      </c>
      <c r="AW217" s="163"/>
      <c r="AX217" s="160">
        <f>SUM(AX94:AX141)</f>
        <v>138</v>
      </c>
      <c r="AY217" s="160">
        <f>SUM(AY94:AY141)</f>
        <v>263</v>
      </c>
      <c r="AZ217" s="160">
        <f>SUM(AZ94:AZ141)</f>
        <v>32</v>
      </c>
      <c r="BA217" s="160">
        <f>SUM(BA94:BA141)</f>
        <v>150</v>
      </c>
      <c r="BB217" s="160"/>
      <c r="BC217" s="165">
        <f t="shared" si="44"/>
        <v>0.1707920792079208</v>
      </c>
      <c r="BD217" s="202">
        <f t="shared" si="44"/>
        <v>0.3850658857979502</v>
      </c>
      <c r="BE217" s="167">
        <f t="shared" si="39"/>
        <v>0.0350109409190372</v>
      </c>
      <c r="BF217" s="168">
        <f t="shared" si="40"/>
        <v>0.1884422110552764</v>
      </c>
      <c r="BG217" s="166"/>
      <c r="BH217" s="167"/>
      <c r="BI217" s="159">
        <f>SUM(BI94:BI141)</f>
        <v>3656</v>
      </c>
      <c r="BJ217" s="157">
        <f aca="true" t="shared" si="63" ref="BJ217:BR217">SUM(BJ94:BJ141)</f>
        <v>10041</v>
      </c>
      <c r="BK217" s="157">
        <f t="shared" si="63"/>
        <v>9682</v>
      </c>
      <c r="BL217" s="157">
        <f t="shared" si="63"/>
        <v>9558</v>
      </c>
      <c r="BM217" s="157">
        <f t="shared" si="63"/>
        <v>13389</v>
      </c>
      <c r="BN217" s="157">
        <f t="shared" si="63"/>
        <v>21131</v>
      </c>
      <c r="BO217" s="157">
        <f t="shared" si="63"/>
        <v>22042</v>
      </c>
      <c r="BP217" s="157">
        <f t="shared" si="63"/>
        <v>11446</v>
      </c>
      <c r="BQ217" s="157">
        <f t="shared" si="63"/>
        <v>25804</v>
      </c>
      <c r="BR217" s="158">
        <f t="shared" si="63"/>
        <v>25804</v>
      </c>
      <c r="BS217" s="161">
        <f t="shared" si="24"/>
        <v>1.6542669584245075</v>
      </c>
      <c r="BT217" s="162">
        <f t="shared" si="25"/>
        <v>0.3646051190120506</v>
      </c>
      <c r="BU217" s="162">
        <f t="shared" si="26"/>
        <v>0.28196653583970255</v>
      </c>
      <c r="BV217" s="162">
        <f t="shared" si="27"/>
        <v>0.17995396526469973</v>
      </c>
      <c r="BW217" s="162">
        <f t="shared" si="28"/>
        <v>0.15131824632160729</v>
      </c>
      <c r="BX217" s="162">
        <f t="shared" si="29"/>
        <v>0.12001325067436468</v>
      </c>
      <c r="BY217" s="162">
        <f t="shared" si="30"/>
        <v>0.04877052899010979</v>
      </c>
      <c r="BZ217" s="162">
        <f t="shared" si="31"/>
        <v>0.07059234667132623</v>
      </c>
      <c r="CA217" s="162">
        <f t="shared" si="32"/>
        <v>0.0264687645326306</v>
      </c>
      <c r="CB217" s="292">
        <f t="shared" si="33"/>
        <v>0.035420864982173304</v>
      </c>
      <c r="CD217" s="167"/>
    </row>
    <row r="218" spans="1:82" ht="12" collapsed="1">
      <c r="A218" s="10">
        <f>A219+A220</f>
        <v>0</v>
      </c>
      <c r="B218" s="10"/>
      <c r="C218" s="191" t="s">
        <v>338</v>
      </c>
      <c r="D218" s="203"/>
      <c r="E218" s="210">
        <f>E219+E220</f>
        <v>17252</v>
      </c>
      <c r="F218" s="157">
        <f aca="true" t="shared" si="64" ref="F218:P218">F219+F220</f>
        <v>8716</v>
      </c>
      <c r="G218" s="157">
        <f t="shared" si="64"/>
        <v>5762</v>
      </c>
      <c r="H218" s="157">
        <f t="shared" si="64"/>
        <v>4585</v>
      </c>
      <c r="I218" s="157">
        <f t="shared" si="64"/>
        <v>4423</v>
      </c>
      <c r="J218" s="157">
        <f t="shared" si="64"/>
        <v>4388</v>
      </c>
      <c r="K218" s="157">
        <f t="shared" si="64"/>
        <v>2917</v>
      </c>
      <c r="L218" s="157">
        <f t="shared" si="64"/>
        <v>2893</v>
      </c>
      <c r="M218" s="157">
        <f t="shared" si="64"/>
        <v>2497</v>
      </c>
      <c r="N218" s="157">
        <f t="shared" si="64"/>
        <v>3638</v>
      </c>
      <c r="O218" s="158">
        <f t="shared" si="64"/>
        <v>5535</v>
      </c>
      <c r="P218" s="286">
        <f t="shared" si="64"/>
        <v>6614</v>
      </c>
      <c r="Q218" s="286">
        <f>Q219+Q220</f>
        <v>69220</v>
      </c>
      <c r="R218" s="161">
        <f t="shared" si="6"/>
        <v>0.40411327914548734</v>
      </c>
      <c r="S218" s="162">
        <f t="shared" si="7"/>
        <v>0.35504501201678274</v>
      </c>
      <c r="T218" s="162">
        <f t="shared" si="8"/>
        <v>0.30644046162846356</v>
      </c>
      <c r="U218" s="162">
        <f t="shared" si="9"/>
        <v>0.27067713560422696</v>
      </c>
      <c r="V218" s="162">
        <f t="shared" si="10"/>
        <v>0.28801198150680474</v>
      </c>
      <c r="W218" s="162">
        <f t="shared" si="11"/>
        <v>0.27498903302625805</v>
      </c>
      <c r="X218" s="162">
        <f t="shared" si="12"/>
        <v>0.25176937683411016</v>
      </c>
      <c r="Y218" s="162">
        <f t="shared" si="13"/>
        <v>0.26027890238416557</v>
      </c>
      <c r="Z218" s="162">
        <f t="shared" si="14"/>
        <v>0.20380346065948415</v>
      </c>
      <c r="AA218" s="162">
        <f t="shared" si="15"/>
        <v>0.21167161226508407</v>
      </c>
      <c r="AB218" s="162">
        <f t="shared" si="16"/>
        <v>0.27755490923678666</v>
      </c>
      <c r="AC218" s="307">
        <f t="shared" si="17"/>
        <v>0.2593217016271319</v>
      </c>
      <c r="AD218" s="49">
        <f t="shared" si="18"/>
        <v>0.2985126119637921</v>
      </c>
      <c r="AE218" s="159">
        <f aca="true" t="shared" si="65" ref="AE218:AR218">AE219+AE220</f>
        <v>62</v>
      </c>
      <c r="AF218" s="157">
        <f t="shared" si="65"/>
        <v>128</v>
      </c>
      <c r="AG218" s="158">
        <f t="shared" si="65"/>
        <v>88</v>
      </c>
      <c r="AH218" s="160">
        <f t="shared" si="65"/>
        <v>278</v>
      </c>
      <c r="AI218" s="159">
        <f t="shared" si="65"/>
        <v>2</v>
      </c>
      <c r="AJ218" s="157">
        <f t="shared" si="65"/>
        <v>1</v>
      </c>
      <c r="AK218" s="158">
        <f t="shared" si="65"/>
        <v>3</v>
      </c>
      <c r="AL218" s="160">
        <f t="shared" si="65"/>
        <v>6</v>
      </c>
      <c r="AM218" s="159">
        <f t="shared" si="65"/>
        <v>64</v>
      </c>
      <c r="AN218" s="157">
        <f t="shared" si="65"/>
        <v>129</v>
      </c>
      <c r="AO218" s="158">
        <f t="shared" si="65"/>
        <v>91</v>
      </c>
      <c r="AP218" s="160">
        <f t="shared" si="65"/>
        <v>99.27272727272727</v>
      </c>
      <c r="AQ218" s="160">
        <f t="shared" si="65"/>
        <v>284</v>
      </c>
      <c r="AR218" s="160">
        <f t="shared" si="65"/>
        <v>292.27272727272725</v>
      </c>
      <c r="AS218" s="163">
        <f t="shared" si="20"/>
        <v>0.03293135435992579</v>
      </c>
      <c r="AT218" s="160">
        <f>AT219+AT220</f>
        <v>9028</v>
      </c>
      <c r="AU218" s="160">
        <f>AU219+AU220</f>
        <v>284</v>
      </c>
      <c r="AV218" s="163">
        <f>AU218/SUM(L218:N218)</f>
        <v>0.03145768719539211</v>
      </c>
      <c r="AW218" s="163"/>
      <c r="AX218" s="160">
        <f>AX219+AX220</f>
        <v>3721</v>
      </c>
      <c r="AY218" s="160">
        <f>AY219+AY220</f>
        <v>4117</v>
      </c>
      <c r="AZ218" s="160">
        <f>AZ219+AZ220</f>
        <v>2976</v>
      </c>
      <c r="BA218" s="160">
        <f>BA219+BA220</f>
        <v>1079</v>
      </c>
      <c r="BB218" s="160"/>
      <c r="BC218" s="165">
        <f t="shared" si="44"/>
        <v>1.2862080884894573</v>
      </c>
      <c r="BD218" s="202">
        <f t="shared" si="44"/>
        <v>1.6487785342410892</v>
      </c>
      <c r="BE218" s="167">
        <f t="shared" si="39"/>
        <v>0.8180318856514568</v>
      </c>
      <c r="BF218" s="168">
        <f t="shared" si="40"/>
        <v>0.1949412827461608</v>
      </c>
      <c r="BG218" s="166"/>
      <c r="BH218" s="167"/>
      <c r="BI218" s="210">
        <f aca="true" t="shared" si="66" ref="BI218:BR218">BI219+BI220</f>
        <v>2479</v>
      </c>
      <c r="BJ218" s="157">
        <f t="shared" si="66"/>
        <v>10856</v>
      </c>
      <c r="BK218" s="157">
        <f t="shared" si="66"/>
        <v>10748</v>
      </c>
      <c r="BL218" s="157">
        <f t="shared" si="66"/>
        <v>8978</v>
      </c>
      <c r="BM218" s="157">
        <f t="shared" si="66"/>
        <v>9301</v>
      </c>
      <c r="BN218" s="157">
        <f t="shared" si="66"/>
        <v>12702</v>
      </c>
      <c r="BO218" s="157">
        <f t="shared" si="66"/>
        <v>12333</v>
      </c>
      <c r="BP218" s="157">
        <f t="shared" si="66"/>
        <v>17662</v>
      </c>
      <c r="BQ218" s="157">
        <f t="shared" si="66"/>
        <v>15235.5</v>
      </c>
      <c r="BR218" s="158">
        <f t="shared" si="66"/>
        <v>15235.5</v>
      </c>
      <c r="BS218" s="161">
        <f t="shared" si="24"/>
        <v>6.959257765227915</v>
      </c>
      <c r="BT218" s="162">
        <f t="shared" si="25"/>
        <v>0.8028739867354459</v>
      </c>
      <c r="BU218" s="162">
        <f t="shared" si="26"/>
        <v>0.5360997394864161</v>
      </c>
      <c r="BV218" s="162">
        <f t="shared" si="27"/>
        <v>0.5106928046335487</v>
      </c>
      <c r="BW218" s="162">
        <f t="shared" si="28"/>
        <v>0.4755402644876895</v>
      </c>
      <c r="BX218" s="162">
        <f t="shared" si="29"/>
        <v>0.3454574082821603</v>
      </c>
      <c r="BY218" s="162">
        <f t="shared" si="30"/>
        <v>0.23651990594340389</v>
      </c>
      <c r="BZ218" s="162">
        <f t="shared" si="31"/>
        <v>0.16379798437323068</v>
      </c>
      <c r="CA218" s="162">
        <f t="shared" si="32"/>
        <v>0.16389353811821075</v>
      </c>
      <c r="CB218" s="292">
        <f t="shared" si="33"/>
        <v>0.23878441797118571</v>
      </c>
      <c r="CD218" s="167"/>
    </row>
    <row r="219" spans="1:82" ht="12" hidden="1" outlineLevel="1">
      <c r="A219" s="10">
        <f>A92+A93</f>
        <v>0</v>
      </c>
      <c r="B219" s="10"/>
      <c r="C219" s="181"/>
      <c r="D219" s="173" t="s">
        <v>328</v>
      </c>
      <c r="E219" s="208">
        <f>E92+E93</f>
        <v>3</v>
      </c>
      <c r="F219" s="174">
        <f aca="true" t="shared" si="67" ref="F219:P219">F92+F93</f>
        <v>5</v>
      </c>
      <c r="G219" s="174">
        <f t="shared" si="67"/>
        <v>2</v>
      </c>
      <c r="H219" s="174">
        <f t="shared" si="67"/>
        <v>1</v>
      </c>
      <c r="I219" s="174">
        <f t="shared" si="67"/>
        <v>5</v>
      </c>
      <c r="J219" s="174">
        <f t="shared" si="67"/>
        <v>0</v>
      </c>
      <c r="K219" s="174">
        <f t="shared" si="67"/>
        <v>0</v>
      </c>
      <c r="L219" s="174">
        <f t="shared" si="67"/>
        <v>0</v>
      </c>
      <c r="M219" s="174">
        <f t="shared" si="67"/>
        <v>0</v>
      </c>
      <c r="N219" s="174">
        <f t="shared" si="67"/>
        <v>8</v>
      </c>
      <c r="O219" s="133">
        <f t="shared" si="67"/>
        <v>1</v>
      </c>
      <c r="P219" s="278">
        <f t="shared" si="67"/>
        <v>1</v>
      </c>
      <c r="Q219" s="279">
        <f>Q92+Q93</f>
        <v>26</v>
      </c>
      <c r="R219" s="280">
        <f t="shared" si="6"/>
        <v>7.027242275889532E-05</v>
      </c>
      <c r="S219" s="176">
        <f t="shared" si="7"/>
        <v>0.00020367428408489145</v>
      </c>
      <c r="T219" s="176">
        <f t="shared" si="8"/>
        <v>0.00010636600542466628</v>
      </c>
      <c r="U219" s="176">
        <f t="shared" si="9"/>
        <v>5.903536218194698E-05</v>
      </c>
      <c r="V219" s="176">
        <f t="shared" si="10"/>
        <v>0.0003255844240411539</v>
      </c>
      <c r="W219" s="176">
        <f t="shared" si="11"/>
        <v>0</v>
      </c>
      <c r="X219" s="176">
        <f t="shared" si="12"/>
        <v>0</v>
      </c>
      <c r="Y219" s="176">
        <f t="shared" si="13"/>
        <v>0</v>
      </c>
      <c r="Z219" s="176">
        <f t="shared" si="14"/>
        <v>0</v>
      </c>
      <c r="AA219" s="176">
        <f t="shared" si="15"/>
        <v>0.00046546808634433004</v>
      </c>
      <c r="AB219" s="176">
        <f t="shared" si="16"/>
        <v>5.014542172299669E-05</v>
      </c>
      <c r="AC219" s="54">
        <f t="shared" si="17"/>
        <v>3.9207998431680065E-05</v>
      </c>
      <c r="AD219" s="50">
        <f t="shared" si="18"/>
        <v>0.00011212551157264655</v>
      </c>
      <c r="AE219" s="240">
        <f aca="true" t="shared" si="68" ref="AE219:AR219">AE92+AE93</f>
        <v>0</v>
      </c>
      <c r="AF219" s="174">
        <f t="shared" si="68"/>
        <v>0</v>
      </c>
      <c r="AG219" s="133">
        <f t="shared" si="68"/>
        <v>0</v>
      </c>
      <c r="AH219" s="175">
        <f t="shared" si="68"/>
        <v>0</v>
      </c>
      <c r="AI219" s="240">
        <f t="shared" si="68"/>
        <v>0</v>
      </c>
      <c r="AJ219" s="174">
        <f t="shared" si="68"/>
        <v>0</v>
      </c>
      <c r="AK219" s="133">
        <f t="shared" si="68"/>
        <v>0</v>
      </c>
      <c r="AL219" s="175">
        <f t="shared" si="68"/>
        <v>0</v>
      </c>
      <c r="AM219" s="240">
        <f t="shared" si="68"/>
        <v>0</v>
      </c>
      <c r="AN219" s="174">
        <f t="shared" si="68"/>
        <v>0</v>
      </c>
      <c r="AO219" s="133">
        <f t="shared" si="68"/>
        <v>0</v>
      </c>
      <c r="AP219" s="175">
        <f t="shared" si="68"/>
        <v>0</v>
      </c>
      <c r="AQ219" s="175">
        <f t="shared" si="68"/>
        <v>0</v>
      </c>
      <c r="AR219" s="175">
        <f t="shared" si="68"/>
        <v>0</v>
      </c>
      <c r="AS219" s="177">
        <f t="shared" si="20"/>
        <v>0</v>
      </c>
      <c r="AT219" s="175">
        <f>AT92+AT93</f>
        <v>8</v>
      </c>
      <c r="AU219" s="175">
        <f>AU92+AU93</f>
        <v>0</v>
      </c>
      <c r="AV219" s="177">
        <f>AU219/SUM(L219:N219)</f>
        <v>0</v>
      </c>
      <c r="AW219" s="177"/>
      <c r="AX219" s="175">
        <f>AX92+AX93</f>
        <v>1</v>
      </c>
      <c r="AY219" s="175">
        <f>AY92+AY93</f>
        <v>1</v>
      </c>
      <c r="AZ219" s="175">
        <f>AZ92+AZ93</f>
        <v>-7</v>
      </c>
      <c r="BA219" s="175">
        <f>BA92+BA93</f>
        <v>0</v>
      </c>
      <c r="BB219" s="175"/>
      <c r="BC219" s="178"/>
      <c r="BD219" s="179"/>
      <c r="BE219" s="180"/>
      <c r="BF219" s="180"/>
      <c r="BG219" s="223"/>
      <c r="BH219" s="180"/>
      <c r="BI219" s="208">
        <f>BI92+BI93</f>
        <v>3</v>
      </c>
      <c r="BJ219" s="174">
        <f aca="true" t="shared" si="69" ref="BJ219:BR219">BJ92+BJ93</f>
        <v>18</v>
      </c>
      <c r="BK219" s="174">
        <f t="shared" si="69"/>
        <v>13</v>
      </c>
      <c r="BL219" s="174">
        <f t="shared" si="69"/>
        <v>10</v>
      </c>
      <c r="BM219" s="174">
        <f t="shared" si="69"/>
        <v>6</v>
      </c>
      <c r="BN219" s="174">
        <f t="shared" si="69"/>
        <v>10</v>
      </c>
      <c r="BO219" s="174">
        <f t="shared" si="69"/>
        <v>11</v>
      </c>
      <c r="BP219" s="174">
        <f t="shared" si="69"/>
        <v>33</v>
      </c>
      <c r="BQ219" s="174">
        <f t="shared" si="69"/>
        <v>18.5</v>
      </c>
      <c r="BR219" s="133">
        <f t="shared" si="69"/>
        <v>18.5</v>
      </c>
      <c r="BS219" s="280">
        <f t="shared" si="24"/>
        <v>1</v>
      </c>
      <c r="BT219" s="176">
        <f t="shared" si="25"/>
        <v>0.2777777777777778</v>
      </c>
      <c r="BU219" s="176">
        <f t="shared" si="26"/>
        <v>0.15384615384615385</v>
      </c>
      <c r="BV219" s="176">
        <f t="shared" si="27"/>
        <v>0.1</v>
      </c>
      <c r="BW219" s="176">
        <f t="shared" si="28"/>
        <v>0.8333333333333334</v>
      </c>
      <c r="BX219" s="176">
        <f t="shared" si="29"/>
        <v>0</v>
      </c>
      <c r="BY219" s="176">
        <f t="shared" si="30"/>
        <v>0</v>
      </c>
      <c r="BZ219" s="176">
        <f t="shared" si="31"/>
        <v>0</v>
      </c>
      <c r="CA219" s="176">
        <f t="shared" si="32"/>
        <v>0</v>
      </c>
      <c r="CB219" s="293">
        <f t="shared" si="33"/>
        <v>0.43243243243243246</v>
      </c>
      <c r="CD219" s="180"/>
    </row>
    <row r="220" spans="1:82" ht="12" hidden="1" outlineLevel="1" collapsed="1">
      <c r="A220" s="10">
        <f>SUM(A59:A91)</f>
        <v>0</v>
      </c>
      <c r="B220" s="10"/>
      <c r="C220" s="181"/>
      <c r="D220" s="182" t="s">
        <v>329</v>
      </c>
      <c r="E220" s="209">
        <f>SUM(E59:E91)</f>
        <v>17249</v>
      </c>
      <c r="F220" s="183">
        <f aca="true" t="shared" si="70" ref="F220:P220">SUM(F59:F91)</f>
        <v>8711</v>
      </c>
      <c r="G220" s="183">
        <f t="shared" si="70"/>
        <v>5760</v>
      </c>
      <c r="H220" s="183">
        <f t="shared" si="70"/>
        <v>4584</v>
      </c>
      <c r="I220" s="183">
        <f t="shared" si="70"/>
        <v>4418</v>
      </c>
      <c r="J220" s="183">
        <f t="shared" si="70"/>
        <v>4388</v>
      </c>
      <c r="K220" s="183">
        <f t="shared" si="70"/>
        <v>2917</v>
      </c>
      <c r="L220" s="183">
        <f t="shared" si="70"/>
        <v>2893</v>
      </c>
      <c r="M220" s="183">
        <f t="shared" si="70"/>
        <v>2497</v>
      </c>
      <c r="N220" s="183">
        <f t="shared" si="70"/>
        <v>3630</v>
      </c>
      <c r="O220" s="184">
        <f t="shared" si="70"/>
        <v>5534</v>
      </c>
      <c r="P220" s="281">
        <f t="shared" si="70"/>
        <v>6613</v>
      </c>
      <c r="Q220" s="282">
        <f>SUM(Q59:Q91)</f>
        <v>69194</v>
      </c>
      <c r="R220" s="283">
        <f t="shared" si="6"/>
        <v>0.40404300672272847</v>
      </c>
      <c r="S220" s="186">
        <f t="shared" si="7"/>
        <v>0.3548413377326979</v>
      </c>
      <c r="T220" s="186">
        <f t="shared" si="8"/>
        <v>0.30633409562303887</v>
      </c>
      <c r="U220" s="186">
        <f t="shared" si="9"/>
        <v>0.27061810024204497</v>
      </c>
      <c r="V220" s="186">
        <f t="shared" si="10"/>
        <v>0.28768639708276356</v>
      </c>
      <c r="W220" s="186">
        <f t="shared" si="11"/>
        <v>0.27498903302625805</v>
      </c>
      <c r="X220" s="186">
        <f t="shared" si="12"/>
        <v>0.25176937683411016</v>
      </c>
      <c r="Y220" s="186">
        <f t="shared" si="13"/>
        <v>0.26027890238416557</v>
      </c>
      <c r="Z220" s="186">
        <f t="shared" si="14"/>
        <v>0.20380346065948415</v>
      </c>
      <c r="AA220" s="186">
        <f t="shared" si="15"/>
        <v>0.21120614417873976</v>
      </c>
      <c r="AB220" s="186">
        <f t="shared" si="16"/>
        <v>0.27750476381506367</v>
      </c>
      <c r="AC220" s="55">
        <f t="shared" si="17"/>
        <v>0.25928249362870026</v>
      </c>
      <c r="AD220" s="51">
        <f t="shared" si="18"/>
        <v>0.29840048645221945</v>
      </c>
      <c r="AE220" s="241">
        <f aca="true" t="shared" si="71" ref="AE220:AR220">SUM(AE59:AE91)</f>
        <v>62</v>
      </c>
      <c r="AF220" s="183">
        <f t="shared" si="71"/>
        <v>128</v>
      </c>
      <c r="AG220" s="184">
        <f t="shared" si="71"/>
        <v>88</v>
      </c>
      <c r="AH220" s="185">
        <f t="shared" si="71"/>
        <v>278</v>
      </c>
      <c r="AI220" s="241">
        <f t="shared" si="71"/>
        <v>2</v>
      </c>
      <c r="AJ220" s="183">
        <f t="shared" si="71"/>
        <v>1</v>
      </c>
      <c r="AK220" s="184">
        <f t="shared" si="71"/>
        <v>3</v>
      </c>
      <c r="AL220" s="185">
        <f t="shared" si="71"/>
        <v>6</v>
      </c>
      <c r="AM220" s="241">
        <f t="shared" si="71"/>
        <v>64</v>
      </c>
      <c r="AN220" s="183">
        <f t="shared" si="71"/>
        <v>129</v>
      </c>
      <c r="AO220" s="184">
        <f t="shared" si="71"/>
        <v>91</v>
      </c>
      <c r="AP220" s="185">
        <f t="shared" si="71"/>
        <v>99.27272727272727</v>
      </c>
      <c r="AQ220" s="185">
        <f t="shared" si="71"/>
        <v>284</v>
      </c>
      <c r="AR220" s="185">
        <f t="shared" si="71"/>
        <v>292.27272727272725</v>
      </c>
      <c r="AS220" s="187">
        <f t="shared" si="20"/>
        <v>0.03293135435992579</v>
      </c>
      <c r="AT220" s="185">
        <f>SUM(AT59:AT91)</f>
        <v>9020</v>
      </c>
      <c r="AU220" s="185">
        <f>SUM(AU59:AU91)</f>
        <v>284</v>
      </c>
      <c r="AV220" s="187">
        <f>AU220/SUM(L220:N220)</f>
        <v>0.03148558758314856</v>
      </c>
      <c r="AW220" s="187"/>
      <c r="AX220" s="185">
        <f>SUM(AX59:AX91)</f>
        <v>3720</v>
      </c>
      <c r="AY220" s="185">
        <f>SUM(AY59:AY91)</f>
        <v>4116</v>
      </c>
      <c r="AZ220" s="185">
        <f>SUM(AZ59:AZ91)</f>
        <v>2983</v>
      </c>
      <c r="BA220" s="185">
        <f>SUM(BA59:BA91)</f>
        <v>1079</v>
      </c>
      <c r="BB220" s="185"/>
      <c r="BC220" s="188">
        <f>AX220/L220</f>
        <v>1.2858624265468372</v>
      </c>
      <c r="BD220" s="189">
        <f>AY220/M220</f>
        <v>1.6483780536643973</v>
      </c>
      <c r="BE220" s="190">
        <f>AZ220/N220</f>
        <v>0.8217630853994491</v>
      </c>
      <c r="BF220" s="190">
        <f>BA220/O220</f>
        <v>0.19497650885435489</v>
      </c>
      <c r="BG220" s="224"/>
      <c r="BH220" s="190"/>
      <c r="BI220" s="209">
        <f>SUM(BI59:BI91)</f>
        <v>2476</v>
      </c>
      <c r="BJ220" s="183">
        <f aca="true" t="shared" si="72" ref="BJ220:BR220">SUM(BJ59:BJ91)</f>
        <v>10838</v>
      </c>
      <c r="BK220" s="183">
        <f t="shared" si="72"/>
        <v>10735</v>
      </c>
      <c r="BL220" s="183">
        <f t="shared" si="72"/>
        <v>8968</v>
      </c>
      <c r="BM220" s="183">
        <f t="shared" si="72"/>
        <v>9295</v>
      </c>
      <c r="BN220" s="183">
        <f t="shared" si="72"/>
        <v>12692</v>
      </c>
      <c r="BO220" s="183">
        <f t="shared" si="72"/>
        <v>12322</v>
      </c>
      <c r="BP220" s="183">
        <f t="shared" si="72"/>
        <v>17629</v>
      </c>
      <c r="BQ220" s="183">
        <f t="shared" si="72"/>
        <v>15217</v>
      </c>
      <c r="BR220" s="184">
        <f t="shared" si="72"/>
        <v>15217</v>
      </c>
      <c r="BS220" s="283">
        <f t="shared" si="24"/>
        <v>6.966478190630048</v>
      </c>
      <c r="BT220" s="186">
        <f t="shared" si="25"/>
        <v>0.8037460786122901</v>
      </c>
      <c r="BU220" s="186">
        <f t="shared" si="26"/>
        <v>0.5365626455519329</v>
      </c>
      <c r="BV220" s="186">
        <f t="shared" si="27"/>
        <v>0.5111507582515611</v>
      </c>
      <c r="BW220" s="186">
        <f t="shared" si="28"/>
        <v>0.47530930607853683</v>
      </c>
      <c r="BX220" s="186">
        <f t="shared" si="29"/>
        <v>0.34572959344468956</v>
      </c>
      <c r="BY220" s="186">
        <f t="shared" si="30"/>
        <v>0.23673105015419574</v>
      </c>
      <c r="BZ220" s="186">
        <f t="shared" si="31"/>
        <v>0.16410460037438312</v>
      </c>
      <c r="CA220" s="186">
        <f t="shared" si="32"/>
        <v>0.16409279095748178</v>
      </c>
      <c r="CB220" s="294">
        <f t="shared" si="33"/>
        <v>0.23854899125977524</v>
      </c>
      <c r="CD220" s="190"/>
    </row>
    <row r="221" spans="1:82" ht="12">
      <c r="A221" s="10">
        <f>SUM(A188:A200)</f>
        <v>0</v>
      </c>
      <c r="B221" s="10"/>
      <c r="C221" s="191" t="s">
        <v>339</v>
      </c>
      <c r="D221" s="192"/>
      <c r="E221" s="193">
        <f>SUM(E188:E200)</f>
        <v>0</v>
      </c>
      <c r="F221" s="194">
        <f aca="true" t="shared" si="73" ref="F221:P221">SUM(F188:F200)</f>
        <v>1</v>
      </c>
      <c r="G221" s="194">
        <f t="shared" si="73"/>
        <v>3</v>
      </c>
      <c r="H221" s="194">
        <f t="shared" si="73"/>
        <v>4</v>
      </c>
      <c r="I221" s="194">
        <f t="shared" si="73"/>
        <v>2</v>
      </c>
      <c r="J221" s="194">
        <f t="shared" si="73"/>
        <v>3</v>
      </c>
      <c r="K221" s="194">
        <f t="shared" si="73"/>
        <v>3</v>
      </c>
      <c r="L221" s="194">
        <f t="shared" si="73"/>
        <v>0</v>
      </c>
      <c r="M221" s="194">
        <f t="shared" si="73"/>
        <v>2</v>
      </c>
      <c r="N221" s="194">
        <f t="shared" si="73"/>
        <v>0</v>
      </c>
      <c r="O221" s="195">
        <f t="shared" si="73"/>
        <v>3</v>
      </c>
      <c r="P221" s="284">
        <f t="shared" si="73"/>
        <v>6</v>
      </c>
      <c r="Q221" s="284">
        <f>SUM(Q188:Q200)</f>
        <v>27</v>
      </c>
      <c r="R221" s="285">
        <f t="shared" si="6"/>
        <v>0</v>
      </c>
      <c r="S221" s="197">
        <f t="shared" si="7"/>
        <v>4.073485681697829E-05</v>
      </c>
      <c r="T221" s="197">
        <f t="shared" si="8"/>
        <v>0.00015954900813699942</v>
      </c>
      <c r="U221" s="197">
        <f t="shared" si="9"/>
        <v>0.00023614144872778793</v>
      </c>
      <c r="V221" s="197">
        <f t="shared" si="10"/>
        <v>0.00013023376961646154</v>
      </c>
      <c r="W221" s="197">
        <f t="shared" si="11"/>
        <v>0.00018800526414739614</v>
      </c>
      <c r="X221" s="197">
        <f t="shared" si="12"/>
        <v>0.0002589331952356292</v>
      </c>
      <c r="Y221" s="197">
        <f t="shared" si="13"/>
        <v>0</v>
      </c>
      <c r="Z221" s="197">
        <f t="shared" si="14"/>
        <v>0.0001632386549134835</v>
      </c>
      <c r="AA221" s="197">
        <f t="shared" si="15"/>
        <v>0</v>
      </c>
      <c r="AB221" s="197">
        <f t="shared" si="16"/>
        <v>0.00015043626516899006</v>
      </c>
      <c r="AC221" s="308">
        <f t="shared" si="17"/>
        <v>0.00023524799059008037</v>
      </c>
      <c r="AD221" s="52">
        <f t="shared" si="18"/>
        <v>0.00011643803124851757</v>
      </c>
      <c r="AE221" s="193">
        <f aca="true" t="shared" si="74" ref="AE221:AR221">SUM(AE188:AE200)</f>
        <v>15</v>
      </c>
      <c r="AF221" s="194">
        <f t="shared" si="74"/>
        <v>0</v>
      </c>
      <c r="AG221" s="195">
        <f t="shared" si="74"/>
        <v>0</v>
      </c>
      <c r="AH221" s="196">
        <f t="shared" si="74"/>
        <v>15</v>
      </c>
      <c r="AI221" s="193">
        <f t="shared" si="74"/>
        <v>0</v>
      </c>
      <c r="AJ221" s="194">
        <f t="shared" si="74"/>
        <v>0</v>
      </c>
      <c r="AK221" s="195">
        <f t="shared" si="74"/>
        <v>0</v>
      </c>
      <c r="AL221" s="196">
        <f t="shared" si="74"/>
        <v>0</v>
      </c>
      <c r="AM221" s="193">
        <f t="shared" si="74"/>
        <v>15</v>
      </c>
      <c r="AN221" s="194">
        <f t="shared" si="74"/>
        <v>0</v>
      </c>
      <c r="AO221" s="195">
        <f t="shared" si="74"/>
        <v>0</v>
      </c>
      <c r="AP221" s="196">
        <f t="shared" si="74"/>
        <v>0</v>
      </c>
      <c r="AQ221" s="196">
        <f t="shared" si="74"/>
        <v>15</v>
      </c>
      <c r="AR221" s="196">
        <f t="shared" si="74"/>
        <v>15</v>
      </c>
      <c r="AS221" s="198">
        <f t="shared" si="20"/>
        <v>0.0017393320964749536</v>
      </c>
      <c r="AT221" s="196">
        <f>SUM(AT188:AT200)</f>
        <v>2</v>
      </c>
      <c r="AU221" s="196">
        <f>SUM(AU188:AU200)</f>
        <v>15</v>
      </c>
      <c r="AV221" s="198"/>
      <c r="AW221" s="198"/>
      <c r="AX221" s="196">
        <f>SUM(AX188:AX200)</f>
        <v>6</v>
      </c>
      <c r="AY221" s="196">
        <f>SUM(AY188:AY200)</f>
        <v>4</v>
      </c>
      <c r="AZ221" s="196">
        <f>SUM(AZ188:AZ200)</f>
        <v>6</v>
      </c>
      <c r="BA221" s="196">
        <f>SUM(BA188:BA200)</f>
        <v>3</v>
      </c>
      <c r="BB221" s="196"/>
      <c r="BC221" s="165"/>
      <c r="BD221" s="199"/>
      <c r="BE221" s="200"/>
      <c r="BF221" s="200"/>
      <c r="BG221" s="225"/>
      <c r="BH221" s="200"/>
      <c r="BI221" s="193">
        <f>SUM(BI188:BI200)</f>
        <v>291</v>
      </c>
      <c r="BJ221" s="194">
        <f aca="true" t="shared" si="75" ref="BJ221:BR221">SUM(BJ188:BJ200)</f>
        <v>117</v>
      </c>
      <c r="BK221" s="194">
        <f t="shared" si="75"/>
        <v>165</v>
      </c>
      <c r="BL221" s="194">
        <f t="shared" si="75"/>
        <v>352</v>
      </c>
      <c r="BM221" s="194">
        <f t="shared" si="75"/>
        <v>-365</v>
      </c>
      <c r="BN221" s="194">
        <f t="shared" si="75"/>
        <v>-343</v>
      </c>
      <c r="BO221" s="194">
        <f t="shared" si="75"/>
        <v>-311</v>
      </c>
      <c r="BP221" s="194">
        <f t="shared" si="75"/>
        <v>351</v>
      </c>
      <c r="BQ221" s="194">
        <f t="shared" si="75"/>
        <v>250</v>
      </c>
      <c r="BR221" s="195">
        <f t="shared" si="75"/>
        <v>250</v>
      </c>
      <c r="BS221" s="285">
        <f t="shared" si="24"/>
        <v>0</v>
      </c>
      <c r="BT221" s="197">
        <f t="shared" si="25"/>
        <v>0.008547008547008548</v>
      </c>
      <c r="BU221" s="197">
        <f t="shared" si="26"/>
        <v>0.01818181818181818</v>
      </c>
      <c r="BV221" s="197">
        <f t="shared" si="27"/>
        <v>0.011363636363636364</v>
      </c>
      <c r="BW221" s="197">
        <f t="shared" si="28"/>
        <v>-0.005479452054794521</v>
      </c>
      <c r="BX221" s="197">
        <f t="shared" si="29"/>
        <v>-0.008746355685131196</v>
      </c>
      <c r="BY221" s="197">
        <f t="shared" si="30"/>
        <v>-0.00964630225080386</v>
      </c>
      <c r="BZ221" s="197">
        <f t="shared" si="31"/>
        <v>0</v>
      </c>
      <c r="CA221" s="197">
        <f t="shared" si="32"/>
        <v>0.008</v>
      </c>
      <c r="CB221" s="295">
        <f t="shared" si="33"/>
        <v>0</v>
      </c>
      <c r="CD221" s="200"/>
    </row>
    <row r="222" spans="1:82" ht="12">
      <c r="A222" s="44">
        <f>SUM(A201:A204)</f>
        <v>0</v>
      </c>
      <c r="B222" s="44"/>
      <c r="C222" s="182" t="s">
        <v>340</v>
      </c>
      <c r="D222" s="107"/>
      <c r="E222" s="159">
        <f>SUM(E201:E204)</f>
        <v>0</v>
      </c>
      <c r="F222" s="157">
        <f aca="true" t="shared" si="76" ref="F222:P222">SUM(F201:F204)</f>
        <v>1</v>
      </c>
      <c r="G222" s="157">
        <f t="shared" si="76"/>
        <v>0</v>
      </c>
      <c r="H222" s="157">
        <f t="shared" si="76"/>
        <v>1</v>
      </c>
      <c r="I222" s="157">
        <f t="shared" si="76"/>
        <v>0</v>
      </c>
      <c r="J222" s="157">
        <f t="shared" si="76"/>
        <v>0</v>
      </c>
      <c r="K222" s="157">
        <f t="shared" si="76"/>
        <v>0</v>
      </c>
      <c r="L222" s="157">
        <f t="shared" si="76"/>
        <v>0</v>
      </c>
      <c r="M222" s="157">
        <f t="shared" si="76"/>
        <v>0</v>
      </c>
      <c r="N222" s="157">
        <f t="shared" si="76"/>
        <v>0</v>
      </c>
      <c r="O222" s="158">
        <f t="shared" si="76"/>
        <v>0</v>
      </c>
      <c r="P222" s="286">
        <f t="shared" si="76"/>
        <v>3</v>
      </c>
      <c r="Q222" s="286">
        <f>SUM(Q201:Q204)</f>
        <v>5</v>
      </c>
      <c r="R222" s="161">
        <f t="shared" si="6"/>
        <v>0</v>
      </c>
      <c r="S222" s="162">
        <f t="shared" si="7"/>
        <v>4.073485681697829E-05</v>
      </c>
      <c r="T222" s="162">
        <f t="shared" si="8"/>
        <v>0</v>
      </c>
      <c r="U222" s="162">
        <f t="shared" si="9"/>
        <v>5.903536218194698E-05</v>
      </c>
      <c r="V222" s="162">
        <f t="shared" si="10"/>
        <v>0</v>
      </c>
      <c r="W222" s="162">
        <f t="shared" si="11"/>
        <v>0</v>
      </c>
      <c r="X222" s="162">
        <f t="shared" si="12"/>
        <v>0</v>
      </c>
      <c r="Y222" s="162">
        <f t="shared" si="13"/>
        <v>0</v>
      </c>
      <c r="Z222" s="162">
        <f t="shared" si="14"/>
        <v>0</v>
      </c>
      <c r="AA222" s="162">
        <f t="shared" si="15"/>
        <v>0</v>
      </c>
      <c r="AB222" s="162">
        <f t="shared" si="16"/>
        <v>0</v>
      </c>
      <c r="AC222" s="307">
        <f t="shared" si="17"/>
        <v>0.00011762399529504019</v>
      </c>
      <c r="AD222" s="49">
        <f t="shared" si="18"/>
        <v>2.1562598379355107E-05</v>
      </c>
      <c r="AE222" s="159">
        <f aca="true" t="shared" si="77" ref="AE222:AR222">SUM(AE201:AE204)</f>
        <v>0</v>
      </c>
      <c r="AF222" s="157">
        <f t="shared" si="77"/>
        <v>0</v>
      </c>
      <c r="AG222" s="158">
        <f t="shared" si="77"/>
        <v>0</v>
      </c>
      <c r="AH222" s="160">
        <f t="shared" si="77"/>
        <v>0</v>
      </c>
      <c r="AI222" s="159">
        <f t="shared" si="77"/>
        <v>0</v>
      </c>
      <c r="AJ222" s="157">
        <f t="shared" si="77"/>
        <v>0</v>
      </c>
      <c r="AK222" s="158">
        <f t="shared" si="77"/>
        <v>0</v>
      </c>
      <c r="AL222" s="160">
        <f t="shared" si="77"/>
        <v>0</v>
      </c>
      <c r="AM222" s="159">
        <f t="shared" si="77"/>
        <v>0</v>
      </c>
      <c r="AN222" s="157">
        <f t="shared" si="77"/>
        <v>0</v>
      </c>
      <c r="AO222" s="158">
        <f t="shared" si="77"/>
        <v>0</v>
      </c>
      <c r="AP222" s="160">
        <f t="shared" si="77"/>
        <v>0</v>
      </c>
      <c r="AQ222" s="160">
        <f t="shared" si="77"/>
        <v>0</v>
      </c>
      <c r="AR222" s="160">
        <f t="shared" si="77"/>
        <v>0</v>
      </c>
      <c r="AS222" s="163">
        <f t="shared" si="20"/>
        <v>0</v>
      </c>
      <c r="AT222" s="160">
        <f>SUM(AT201:AT204)</f>
        <v>0</v>
      </c>
      <c r="AU222" s="160">
        <f>SUM(AU201:AU204)</f>
        <v>0</v>
      </c>
      <c r="AV222" s="163" t="e">
        <f>AU222/SUM(L222:N222)</f>
        <v>#DIV/0!</v>
      </c>
      <c r="AW222" s="163"/>
      <c r="AX222" s="160">
        <f>SUM(AX201:AX204)</f>
        <v>3</v>
      </c>
      <c r="AY222" s="160">
        <f>SUM(AY201:AY204)</f>
        <v>3</v>
      </c>
      <c r="AZ222" s="160">
        <f>SUM(AZ201:AZ204)</f>
        <v>3</v>
      </c>
      <c r="BA222" s="160">
        <f>SUM(BA201:BA204)</f>
        <v>3</v>
      </c>
      <c r="BB222" s="160"/>
      <c r="BC222" s="165" t="e">
        <f>AX222/L222</f>
        <v>#DIV/0!</v>
      </c>
      <c r="BD222" s="202" t="e">
        <f>AY222/M222</f>
        <v>#DIV/0!</v>
      </c>
      <c r="BE222" s="167" t="e">
        <f>AZ222/N222</f>
        <v>#DIV/0!</v>
      </c>
      <c r="BF222" s="167" t="e">
        <f>BA222/O222</f>
        <v>#DIV/0!</v>
      </c>
      <c r="BG222" s="166"/>
      <c r="BH222" s="167"/>
      <c r="BI222" s="159">
        <f>SUM(BI201:BI204)</f>
        <v>216</v>
      </c>
      <c r="BJ222" s="157">
        <f aca="true" t="shared" si="78" ref="BJ222:BR222">SUM(BJ201:BJ204)</f>
        <v>-137</v>
      </c>
      <c r="BK222" s="157">
        <f t="shared" si="78"/>
        <v>173</v>
      </c>
      <c r="BL222" s="157">
        <f t="shared" si="78"/>
        <v>57</v>
      </c>
      <c r="BM222" s="157">
        <f t="shared" si="78"/>
        <v>117</v>
      </c>
      <c r="BN222" s="157">
        <f t="shared" si="78"/>
        <v>29</v>
      </c>
      <c r="BO222" s="157">
        <f t="shared" si="78"/>
        <v>85</v>
      </c>
      <c r="BP222" s="157">
        <f t="shared" si="78"/>
        <v>184</v>
      </c>
      <c r="BQ222" s="157">
        <f t="shared" si="78"/>
        <v>80.5</v>
      </c>
      <c r="BR222" s="158">
        <f t="shared" si="78"/>
        <v>80.5</v>
      </c>
      <c r="BS222" s="161">
        <f t="shared" si="24"/>
        <v>0</v>
      </c>
      <c r="BT222" s="162">
        <f t="shared" si="25"/>
        <v>-0.0072992700729927005</v>
      </c>
      <c r="BU222" s="162">
        <f t="shared" si="26"/>
        <v>0</v>
      </c>
      <c r="BV222" s="162">
        <f t="shared" si="27"/>
        <v>0.017543859649122806</v>
      </c>
      <c r="BW222" s="162">
        <f t="shared" si="28"/>
        <v>0</v>
      </c>
      <c r="BX222" s="162">
        <f t="shared" si="29"/>
        <v>0</v>
      </c>
      <c r="BY222" s="162">
        <f t="shared" si="30"/>
        <v>0</v>
      </c>
      <c r="BZ222" s="162">
        <f t="shared" si="31"/>
        <v>0</v>
      </c>
      <c r="CA222" s="162">
        <f t="shared" si="32"/>
        <v>0</v>
      </c>
      <c r="CB222" s="292">
        <f t="shared" si="33"/>
        <v>0</v>
      </c>
      <c r="CD222" s="167"/>
    </row>
    <row r="223" spans="1:30" ht="12">
      <c r="A223" s="204" t="s">
        <v>233</v>
      </c>
      <c r="C223" s="249" t="s">
        <v>321</v>
      </c>
      <c r="D223" s="205"/>
      <c r="E223" s="205"/>
      <c r="F223" s="5"/>
      <c r="G223" s="5"/>
      <c r="H223" s="5"/>
      <c r="I223" s="5"/>
      <c r="J223" s="5"/>
      <c r="K223" s="5"/>
      <c r="L223" s="5"/>
      <c r="M223" s="155"/>
      <c r="P223" s="29"/>
      <c r="Q223" s="29"/>
      <c r="R223" s="19"/>
      <c r="S223" s="19"/>
      <c r="T223" s="19"/>
      <c r="U223" s="19"/>
      <c r="V223" s="19"/>
      <c r="W223" s="19"/>
      <c r="X223" s="19"/>
      <c r="Y223" s="29"/>
      <c r="Z223" s="29"/>
      <c r="AA223" s="29"/>
      <c r="AB223" s="29"/>
      <c r="AC223" s="302"/>
      <c r="AD223" s="303"/>
    </row>
    <row r="224" spans="3:30" ht="12">
      <c r="C224" s="249" t="s">
        <v>364</v>
      </c>
      <c r="D224" s="154"/>
      <c r="E224" s="154"/>
      <c r="F224" s="154"/>
      <c r="G224" s="154"/>
      <c r="H224" s="154"/>
      <c r="I224" s="154"/>
      <c r="J224" s="154"/>
      <c r="K224" s="154"/>
      <c r="L224" s="154"/>
      <c r="M224" s="155"/>
      <c r="P224" s="1"/>
      <c r="Q224" s="1"/>
      <c r="R224" s="19"/>
      <c r="S224" s="19"/>
      <c r="T224" s="19"/>
      <c r="U224" s="19"/>
      <c r="V224" s="19"/>
      <c r="W224" s="19"/>
      <c r="X224" s="19"/>
      <c r="Y224" s="1"/>
      <c r="Z224" s="1"/>
      <c r="AA224" s="1"/>
      <c r="AB224" s="1"/>
      <c r="AC224" s="303"/>
      <c r="AD224" s="303"/>
    </row>
    <row r="225" spans="3:30" ht="12">
      <c r="C225" s="249" t="s">
        <v>365</v>
      </c>
      <c r="D225" s="1"/>
      <c r="E225" s="1"/>
      <c r="F225" s="1"/>
      <c r="G225" s="1"/>
      <c r="H225" s="1"/>
      <c r="I225" s="1"/>
      <c r="J225" s="1"/>
      <c r="K225" s="1"/>
      <c r="L225" s="205"/>
      <c r="M225" s="155"/>
      <c r="Y225" s="1"/>
      <c r="Z225" s="1"/>
      <c r="AA225" s="1"/>
      <c r="AB225" s="1"/>
      <c r="AC225" s="303"/>
      <c r="AD225" s="303"/>
    </row>
    <row r="226" spans="3:30" ht="12">
      <c r="C226" s="1"/>
      <c r="D226" s="1"/>
      <c r="E226" s="1"/>
      <c r="F226" s="1"/>
      <c r="G226" s="1"/>
      <c r="H226" s="1"/>
      <c r="I226" s="1"/>
      <c r="J226" s="1"/>
      <c r="K226" s="1"/>
      <c r="L226" s="205"/>
      <c r="M226" s="155"/>
      <c r="Y226" s="1"/>
      <c r="Z226" s="1"/>
      <c r="AA226" s="1"/>
      <c r="AB226" s="1"/>
      <c r="AC226" s="303"/>
      <c r="AD226" s="303"/>
    </row>
    <row r="227" spans="3:16" ht="12">
      <c r="C227" s="1"/>
      <c r="D227" s="1"/>
      <c r="E227" s="1">
        <f aca="true" t="shared" si="79" ref="E227:O227">E9+E9+E12+E13+E28+E32+E66</f>
        <v>2700</v>
      </c>
      <c r="F227" s="1">
        <f t="shared" si="79"/>
        <v>623</v>
      </c>
      <c r="G227" s="1">
        <f t="shared" si="79"/>
        <v>1143</v>
      </c>
      <c r="H227" s="1">
        <f t="shared" si="79"/>
        <v>1282</v>
      </c>
      <c r="I227" s="1">
        <f t="shared" si="79"/>
        <v>868</v>
      </c>
      <c r="J227" s="1">
        <f t="shared" si="79"/>
        <v>879</v>
      </c>
      <c r="K227" s="1">
        <f t="shared" si="79"/>
        <v>537</v>
      </c>
      <c r="L227" s="205">
        <f t="shared" si="79"/>
        <v>424</v>
      </c>
      <c r="M227" s="155">
        <f t="shared" si="79"/>
        <v>619</v>
      </c>
      <c r="N227" s="5">
        <f t="shared" si="79"/>
        <v>1025</v>
      </c>
      <c r="O227" s="5">
        <f t="shared" si="79"/>
        <v>888</v>
      </c>
      <c r="P227" s="230">
        <f>P9+P9+P12+P13+P28+P32+P66</f>
        <v>1321</v>
      </c>
    </row>
    <row r="228" spans="3:16" ht="12">
      <c r="C228" s="1"/>
      <c r="D228" s="1"/>
      <c r="E228" s="19">
        <f aca="true" t="shared" si="80" ref="E228:O228">E227/E208</f>
        <v>0.06324518048300579</v>
      </c>
      <c r="F228" s="19">
        <f t="shared" si="80"/>
        <v>0.025377815796977475</v>
      </c>
      <c r="G228" s="19">
        <f t="shared" si="80"/>
        <v>0.060788172100196776</v>
      </c>
      <c r="H228" s="19">
        <f t="shared" si="80"/>
        <v>0.07568333431725603</v>
      </c>
      <c r="I228" s="19">
        <f t="shared" si="80"/>
        <v>0.05652145601354431</v>
      </c>
      <c r="J228" s="19">
        <f t="shared" si="80"/>
        <v>0.055085542395187065</v>
      </c>
      <c r="K228" s="19">
        <f t="shared" si="80"/>
        <v>0.04634904194717763</v>
      </c>
      <c r="L228" s="298">
        <f t="shared" si="80"/>
        <v>0.03814664867296446</v>
      </c>
      <c r="M228" s="290">
        <f t="shared" si="80"/>
        <v>0.050522363695723146</v>
      </c>
      <c r="N228" s="297">
        <f t="shared" si="80"/>
        <v>0.05963809856286728</v>
      </c>
      <c r="O228" s="297">
        <f t="shared" si="80"/>
        <v>0.04452913449002106</v>
      </c>
      <c r="P228" s="297">
        <f>P227/P208</f>
        <v>0.051793765928249365</v>
      </c>
    </row>
    <row r="229" spans="3:13" ht="12">
      <c r="C229" s="1"/>
      <c r="D229" s="1"/>
      <c r="E229" s="1"/>
      <c r="F229" s="1"/>
      <c r="G229" s="1"/>
      <c r="H229" s="1"/>
      <c r="I229" s="1"/>
      <c r="J229" s="1"/>
      <c r="K229" s="1"/>
      <c r="L229" s="154"/>
      <c r="M229" s="155"/>
    </row>
    <row r="230" spans="3:11" ht="12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">
      <c r="C248" s="1"/>
      <c r="D248" s="1"/>
      <c r="E248" s="1"/>
      <c r="F248" s="1"/>
      <c r="G248" s="1"/>
      <c r="H248" s="1"/>
      <c r="I248" s="1"/>
      <c r="J248" s="1"/>
      <c r="K248" s="1"/>
    </row>
  </sheetData>
  <autoFilter ref="A3:CD204"/>
  <mergeCells count="2">
    <mergeCell ref="C2:D2"/>
    <mergeCell ref="B1:BH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2011-08-22T19:08:47Z</dcterms:created>
  <dcterms:modified xsi:type="dcterms:W3CDTF">2015-10-08T08:27:45Z</dcterms:modified>
  <cp:category/>
  <cp:version/>
  <cp:contentType/>
  <cp:contentStatus/>
</cp:coreProperties>
</file>