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Gegevens" sheetId="1" r:id="rId1"/>
  </sheets>
  <definedNames>
    <definedName name="_xlnm._FilterDatabase" localSheetId="0" hidden="1">'Gegevens'!$A$2:$AE$2</definedName>
  </definedNames>
  <calcPr fullCalcOnLoad="1"/>
</workbook>
</file>

<file path=xl/sharedStrings.xml><?xml version="1.0" encoding="utf-8"?>
<sst xmlns="http://schemas.openxmlformats.org/spreadsheetml/2006/main" count="1808" uniqueCount="1222">
  <si>
    <t>LIEGE</t>
  </si>
  <si>
    <t>OUPEYE</t>
  </si>
  <si>
    <t>SAINT-NICOLAS</t>
  </si>
  <si>
    <t>SERAING</t>
  </si>
  <si>
    <t>SOUMAGNE</t>
  </si>
  <si>
    <t>SPRIMONT</t>
  </si>
  <si>
    <t>VISE</t>
  </si>
  <si>
    <t>GRACE-HOLLOGNE</t>
  </si>
  <si>
    <t>BLEGNY</t>
  </si>
  <si>
    <t>FLEMALLE</t>
  </si>
  <si>
    <t>NEUPRE</t>
  </si>
  <si>
    <t>TROOZ</t>
  </si>
  <si>
    <t>AMEL</t>
  </si>
  <si>
    <t>AUBEL</t>
  </si>
  <si>
    <t>BAELEN</t>
  </si>
  <si>
    <t>BUELLINGEN</t>
  </si>
  <si>
    <t>BUETGENBACH</t>
  </si>
  <si>
    <t>DISON</t>
  </si>
  <si>
    <t>EUPEN</t>
  </si>
  <si>
    <t>HERVE</t>
  </si>
  <si>
    <t>JALHAY</t>
  </si>
  <si>
    <t>KELMIS</t>
  </si>
  <si>
    <t>LIERNEUX</t>
  </si>
  <si>
    <t>LIMBOURG</t>
  </si>
  <si>
    <t>LONTZEN</t>
  </si>
  <si>
    <t>MALMEDY</t>
  </si>
  <si>
    <t>OLNE</t>
  </si>
  <si>
    <t>PEPINSTER</t>
  </si>
  <si>
    <t>RAEREN</t>
  </si>
  <si>
    <t>SANKTVITH</t>
  </si>
  <si>
    <t>SPA</t>
  </si>
  <si>
    <t>STAVELOT</t>
  </si>
  <si>
    <t>STOUMONT</t>
  </si>
  <si>
    <t>THEUX</t>
  </si>
  <si>
    <t>VERVIERS</t>
  </si>
  <si>
    <t>WAIMES</t>
  </si>
  <si>
    <t>WELKENRAEDT</t>
  </si>
  <si>
    <t>TROIS-PONTS</t>
  </si>
  <si>
    <t>BURG-REULAN</t>
  </si>
  <si>
    <t>PLOMBIERES</t>
  </si>
  <si>
    <t>THIMISTER-CLERMONT</t>
  </si>
  <si>
    <t>BERLOZ</t>
  </si>
  <si>
    <t>BRAIVES</t>
  </si>
  <si>
    <t>CRISNEE</t>
  </si>
  <si>
    <t>DONCEEL</t>
  </si>
  <si>
    <t>FEXHE-LE-HAUT-CLOCHER</t>
  </si>
  <si>
    <t>GEER</t>
  </si>
  <si>
    <t>HANNUT</t>
  </si>
  <si>
    <t>LINCENT</t>
  </si>
  <si>
    <t>OREYE</t>
  </si>
  <si>
    <t>REMICOURT</t>
  </si>
  <si>
    <t>SAINT-GEORGES-SUR-MEUSE</t>
  </si>
  <si>
    <t>WAREMME</t>
  </si>
  <si>
    <t>WASSEIGES</t>
  </si>
  <si>
    <t>FAIMES</t>
  </si>
  <si>
    <t>AS</t>
  </si>
  <si>
    <t>BERINGEN</t>
  </si>
  <si>
    <t>DIEPENBEEK</t>
  </si>
  <si>
    <t>GENK</t>
  </si>
  <si>
    <t>GINGELOM</t>
  </si>
  <si>
    <t>HALEN</t>
  </si>
  <si>
    <t>HASSELT</t>
  </si>
  <si>
    <t>HERK-DE-STAD</t>
  </si>
  <si>
    <t>LEOPOLDSBURG</t>
  </si>
  <si>
    <t>LUMMEN</t>
  </si>
  <si>
    <t>NIEUWERKERKEN</t>
  </si>
  <si>
    <t>OPGLABBEEK</t>
  </si>
  <si>
    <t>SINT-TRUIDEN</t>
  </si>
  <si>
    <t>TESSENDERLO</t>
  </si>
  <si>
    <t>ZONHOVEN</t>
  </si>
  <si>
    <t>ZUTENDAAL</t>
  </si>
  <si>
    <t>HAM</t>
  </si>
  <si>
    <t>HEUSDEN-ZOLDER</t>
  </si>
  <si>
    <t>BOCHOLT</t>
  </si>
  <si>
    <t>BREE</t>
  </si>
  <si>
    <t>KINROOI</t>
  </si>
  <si>
    <t>LOMMEL</t>
  </si>
  <si>
    <t>MAASEIK</t>
  </si>
  <si>
    <t>NEERPELT</t>
  </si>
  <si>
    <t>OVERPELT</t>
  </si>
  <si>
    <t>PEER</t>
  </si>
  <si>
    <t>HAMONT-ACHEL</t>
  </si>
  <si>
    <t>HECHTEL-EKSEL</t>
  </si>
  <si>
    <t>HOUTHALEN-HELCHTEREN</t>
  </si>
  <si>
    <t>MEEUWEN-GRUITRODE</t>
  </si>
  <si>
    <t>DILSEN-STOKKEM</t>
  </si>
  <si>
    <t>ALKEN</t>
  </si>
  <si>
    <t>BILZEN</t>
  </si>
  <si>
    <t>BORGLOON</t>
  </si>
  <si>
    <t>HEERS</t>
  </si>
  <si>
    <t>HERSTAPPE</t>
  </si>
  <si>
    <t>HOESELT</t>
  </si>
  <si>
    <t>KORTESSEM</t>
  </si>
  <si>
    <t>LANAKEN</t>
  </si>
  <si>
    <t>RIEMST</t>
  </si>
  <si>
    <t>TONGEREN</t>
  </si>
  <si>
    <t>WELLEN</t>
  </si>
  <si>
    <t>MAASMECHELEN</t>
  </si>
  <si>
    <t>VOEREN</t>
  </si>
  <si>
    <t>ARLON</t>
  </si>
  <si>
    <t>ATTERT</t>
  </si>
  <si>
    <t>AUBANGE</t>
  </si>
  <si>
    <t>MARTELANGE</t>
  </si>
  <si>
    <t>MESSANCY</t>
  </si>
  <si>
    <t>BASTOGNE</t>
  </si>
  <si>
    <t>BERTOGNE</t>
  </si>
  <si>
    <t>FAUVILLERS</t>
  </si>
  <si>
    <t>HOUFFALIZE</t>
  </si>
  <si>
    <t>VIELSALM</t>
  </si>
  <si>
    <t>VAUX-SUR-SURE</t>
  </si>
  <si>
    <t>GOUVY</t>
  </si>
  <si>
    <t>SAINTE-ODE</t>
  </si>
  <si>
    <t>DURBUY</t>
  </si>
  <si>
    <t>EREZEE</t>
  </si>
  <si>
    <t>HOTTON</t>
  </si>
  <si>
    <t>LAROCHE-EN-ARDENNE</t>
  </si>
  <si>
    <t>MARCHE-EN-FAMENNE</t>
  </si>
  <si>
    <t>NASSOGNE</t>
  </si>
  <si>
    <t>RENDEUX</t>
  </si>
  <si>
    <t>TENNEVILLE</t>
  </si>
  <si>
    <t>MANHAY</t>
  </si>
  <si>
    <t>BERTRIX</t>
  </si>
  <si>
    <t>BOUILLON</t>
  </si>
  <si>
    <t>DAVERDISSE</t>
  </si>
  <si>
    <t>HERBEUMONT</t>
  </si>
  <si>
    <t>LEGLISE</t>
  </si>
  <si>
    <t>LIBIN</t>
  </si>
  <si>
    <t>NEUFCHATEAU</t>
  </si>
  <si>
    <t>PALISEUL</t>
  </si>
  <si>
    <t>SAINT-HUBERT</t>
  </si>
  <si>
    <t>TELLIN</t>
  </si>
  <si>
    <t>WELLIN</t>
  </si>
  <si>
    <t>LIBRAMONT-CHEVIGNY</t>
  </si>
  <si>
    <t>CHINY</t>
  </si>
  <si>
    <t>ETALLE</t>
  </si>
  <si>
    <t>FLORENVILLE</t>
  </si>
  <si>
    <t>MEIX-DEVANT-VIRTON</t>
  </si>
  <si>
    <t>MUSSON</t>
  </si>
  <si>
    <t>SAINT-LEGER</t>
  </si>
  <si>
    <t>TINTIGNY</t>
  </si>
  <si>
    <t>VIRTON</t>
  </si>
  <si>
    <t>HABAY</t>
  </si>
  <si>
    <t>ROUVROY</t>
  </si>
  <si>
    <t>ANHEE</t>
  </si>
  <si>
    <t>BEAURAING</t>
  </si>
  <si>
    <t>BIEVRE</t>
  </si>
  <si>
    <t>CINEY</t>
  </si>
  <si>
    <t>DINANT</t>
  </si>
  <si>
    <t>GEDINNE</t>
  </si>
  <si>
    <t>HAMOIS</t>
  </si>
  <si>
    <t>HAVELANGE</t>
  </si>
  <si>
    <t>HOUYET</t>
  </si>
  <si>
    <t>ONHAYE</t>
  </si>
  <si>
    <t>ROCHEFORT</t>
  </si>
  <si>
    <t>SOMME-LEUZE</t>
  </si>
  <si>
    <t>YVOIR</t>
  </si>
  <si>
    <t>HASTIERE</t>
  </si>
  <si>
    <t>VRESSE-SUR-SEMOIS(1)</t>
  </si>
  <si>
    <t>ANDENNE</t>
  </si>
  <si>
    <t>ASSESSE</t>
  </si>
  <si>
    <t>EGHEZEE</t>
  </si>
  <si>
    <t>FLOREFFE</t>
  </si>
  <si>
    <t>FOSSES-LA-VILLE</t>
  </si>
  <si>
    <t>GESVES</t>
  </si>
  <si>
    <t>METTET</t>
  </si>
  <si>
    <t>NAMUR</t>
  </si>
  <si>
    <t>OHEY</t>
  </si>
  <si>
    <t>PROFONDEVILLE</t>
  </si>
  <si>
    <t>SOMBREFFE</t>
  </si>
  <si>
    <t>SAMBREVILLE</t>
  </si>
  <si>
    <t>FERNELMONT</t>
  </si>
  <si>
    <t>JEMEPPE-SUR-SAMBRE</t>
  </si>
  <si>
    <t>LABRUYERE</t>
  </si>
  <si>
    <t>GEMBLOUX</t>
  </si>
  <si>
    <t>CERFONTAINE</t>
  </si>
  <si>
    <t>COUVIN</t>
  </si>
  <si>
    <t>DOISCHE</t>
  </si>
  <si>
    <t>FLORENNES</t>
  </si>
  <si>
    <t>PHILIPPEVILLE</t>
  </si>
  <si>
    <t>WALCOURT</t>
  </si>
  <si>
    <t>VIROINVAL</t>
  </si>
  <si>
    <t>Gemeenten, Bevolking, Crimi 2011, Crimi-graad 2000-2011 en Crimigraad + 2011</t>
  </si>
  <si>
    <t>56049</t>
  </si>
  <si>
    <t>56085</t>
  </si>
  <si>
    <t>56078</t>
  </si>
  <si>
    <t>56044</t>
  </si>
  <si>
    <t>56086</t>
  </si>
  <si>
    <t>57003</t>
  </si>
  <si>
    <t>57072</t>
  </si>
  <si>
    <t>57093</t>
  </si>
  <si>
    <t>57018</t>
  </si>
  <si>
    <t>57027</t>
  </si>
  <si>
    <t>57062</t>
  </si>
  <si>
    <t>57064</t>
  </si>
  <si>
    <t>57081</t>
  </si>
  <si>
    <t>57094</t>
  </si>
  <si>
    <t>57095</t>
  </si>
  <si>
    <t>61019</t>
  </si>
  <si>
    <t>61010</t>
  </si>
  <si>
    <t>61028</t>
  </si>
  <si>
    <t>61003</t>
  </si>
  <si>
    <t>61031</t>
  </si>
  <si>
    <t>61039</t>
  </si>
  <si>
    <t>61072</t>
  </si>
  <si>
    <t>61012</t>
  </si>
  <si>
    <t>61024</t>
  </si>
  <si>
    <t>61041</t>
  </si>
  <si>
    <t>61043</t>
  </si>
  <si>
    <t>61048</t>
  </si>
  <si>
    <t>61079</t>
  </si>
  <si>
    <t>61080</t>
  </si>
  <si>
    <t>61081</t>
  </si>
  <si>
    <t>61063</t>
  </si>
  <si>
    <t>61068</t>
  </si>
  <si>
    <t>62009</t>
  </si>
  <si>
    <t>62026</t>
  </si>
  <si>
    <t>62032</t>
  </si>
  <si>
    <t>62100</t>
  </si>
  <si>
    <t>62011</t>
  </si>
  <si>
    <t>62060</t>
  </si>
  <si>
    <t>62079</t>
  </si>
  <si>
    <t>62015</t>
  </si>
  <si>
    <t>62022</t>
  </si>
  <si>
    <t>62038</t>
  </si>
  <si>
    <t>62099</t>
  </si>
  <si>
    <t>62119</t>
  </si>
  <si>
    <t>62122</t>
  </si>
  <si>
    <t>62051</t>
  </si>
  <si>
    <t>62063</t>
  </si>
  <si>
    <t>62003</t>
  </si>
  <si>
    <t>62093</t>
  </si>
  <si>
    <t>62096</t>
  </si>
  <si>
    <t>62121</t>
  </si>
  <si>
    <t>62027</t>
  </si>
  <si>
    <t>62108</t>
  </si>
  <si>
    <t>62006</t>
  </si>
  <si>
    <t>62118</t>
  </si>
  <si>
    <t>62120</t>
  </si>
  <si>
    <t>63003</t>
  </si>
  <si>
    <t>63088</t>
  </si>
  <si>
    <t>63020</t>
  </si>
  <si>
    <t>63001</t>
  </si>
  <si>
    <t>63012</t>
  </si>
  <si>
    <t>63013</t>
  </si>
  <si>
    <t>63023</t>
  </si>
  <si>
    <t>63040</t>
  </si>
  <si>
    <t>63048</t>
  </si>
  <si>
    <t>63061</t>
  </si>
  <si>
    <t>63067</t>
  </si>
  <si>
    <t>63087</t>
  </si>
  <si>
    <t>63035</t>
  </si>
  <si>
    <t>63089</t>
  </si>
  <si>
    <t>63004</t>
  </si>
  <si>
    <t>63038</t>
  </si>
  <si>
    <t>63046</t>
  </si>
  <si>
    <t>63084</t>
  </si>
  <si>
    <t>63049</t>
  </si>
  <si>
    <t>63080</t>
  </si>
  <si>
    <t>63058</t>
  </si>
  <si>
    <t>63072</t>
  </si>
  <si>
    <t>63076</t>
  </si>
  <si>
    <t>63045</t>
  </si>
  <si>
    <t>63073</t>
  </si>
  <si>
    <t>63075</t>
  </si>
  <si>
    <t>63086</t>
  </si>
  <si>
    <t>63057</t>
  </si>
  <si>
    <t>63079</t>
  </si>
  <si>
    <t>64015</t>
  </si>
  <si>
    <t>64034</t>
  </si>
  <si>
    <t>64047</t>
  </si>
  <si>
    <t>64075</t>
  </si>
  <si>
    <t>64008</t>
  </si>
  <si>
    <t>64021</t>
  </si>
  <si>
    <t>64023</t>
  </si>
  <si>
    <t>64025</t>
  </si>
  <si>
    <t>64029</t>
  </si>
  <si>
    <t>64056</t>
  </si>
  <si>
    <t>64063</t>
  </si>
  <si>
    <t>64065</t>
  </si>
  <si>
    <t>64074</t>
  </si>
  <si>
    <t>64076</t>
  </si>
  <si>
    <t xml:space="preserve"> jan@hertogen.be</t>
  </si>
  <si>
    <t>Ge-west</t>
  </si>
  <si>
    <t>Criminali-teit 2011</t>
  </si>
  <si>
    <r>
      <t xml:space="preserve">(1) </t>
    </r>
    <r>
      <rPr>
        <sz val="9"/>
        <rFont val="Arial"/>
        <family val="2"/>
      </rPr>
      <t>Voor 4 gemeenten waren de rapporten op fedpol site niet toegankelijk</t>
    </r>
  </si>
  <si>
    <r>
      <t>(2)</t>
    </r>
    <r>
      <rPr>
        <sz val="9"/>
        <rFont val="Arial"/>
        <family val="0"/>
      </rPr>
      <t xml:space="preserve"> Criminaliteitsgraad = aantal misdrijven / aantal inwoners x 100</t>
    </r>
  </si>
  <si>
    <t xml:space="preserve">      op totale bevolking in België x 100</t>
  </si>
  <si>
    <r>
      <t>(3)</t>
    </r>
    <r>
      <rPr>
        <sz val="9"/>
        <rFont val="Arial"/>
        <family val="0"/>
      </rPr>
      <t xml:space="preserve"> Criminaliteitsindex = % misdrijven in een gemeente op het totaal misdrijven in België / % gemeentebevolking </t>
    </r>
  </si>
  <si>
    <t xml:space="preserve">      gemeentebevolking op de totale bevolking in België x 100</t>
  </si>
  <si>
    <r>
      <t>(4)</t>
    </r>
    <r>
      <rPr>
        <sz val="9"/>
        <rFont val="Arial"/>
        <family val="0"/>
      </rPr>
      <t xml:space="preserve"> Inkomensindex = % van het totaal van alle inkomes in een gemeente op het toaalinkomen in België / % van de </t>
    </r>
  </si>
  <si>
    <r>
      <t>Sorteren</t>
    </r>
    <r>
      <rPr>
        <sz val="9"/>
        <rFont val="Arial"/>
        <family val="0"/>
      </rPr>
      <t xml:space="preserve">: Langs de pijltjes boven de kolommen kan gesorteerd worden in opgaande of neergaande zin. </t>
    </r>
  </si>
  <si>
    <r>
      <t>Om een volgorde binnen een gewest</t>
    </r>
    <r>
      <rPr>
        <sz val="9"/>
        <rFont val="Arial"/>
        <family val="2"/>
      </rPr>
      <t xml:space="preserve"> te kennen, eerst het gegeven sorteren langs de pijl en dan het gewest</t>
    </r>
  </si>
  <si>
    <t xml:space="preserve"> in opgaande zin</t>
  </si>
  <si>
    <t>Voor een groter detail, op de +jes bovenaan klikken.</t>
  </si>
  <si>
    <t xml:space="preserve">Versie 05/07/2012 </t>
  </si>
  <si>
    <t>Opmerkingen en suggesties:</t>
  </si>
  <si>
    <t>81001</t>
  </si>
  <si>
    <t>81003</t>
  </si>
  <si>
    <t>81013</t>
  </si>
  <si>
    <t>81004</t>
  </si>
  <si>
    <t>81015</t>
  </si>
  <si>
    <t>82003</t>
  </si>
  <si>
    <t>82005</t>
  </si>
  <si>
    <t>82009</t>
  </si>
  <si>
    <t>82014</t>
  </si>
  <si>
    <t>82032</t>
  </si>
  <si>
    <t>82037</t>
  </si>
  <si>
    <t>82036</t>
  </si>
  <si>
    <t>82038</t>
  </si>
  <si>
    <t>83012</t>
  </si>
  <si>
    <t>83013</t>
  </si>
  <si>
    <t>83055</t>
  </si>
  <si>
    <t>83031</t>
  </si>
  <si>
    <t>83044</t>
  </si>
  <si>
    <t>83049</t>
  </si>
  <si>
    <t>83028</t>
  </si>
  <si>
    <t>83034</t>
  </si>
  <si>
    <t>83040</t>
  </si>
  <si>
    <t>84010</t>
  </si>
  <si>
    <t>84033</t>
  </si>
  <si>
    <t>84043</t>
  </si>
  <si>
    <t>84077</t>
  </si>
  <si>
    <t>84009</t>
  </si>
  <si>
    <t>84029</t>
  </si>
  <si>
    <t>84050</t>
  </si>
  <si>
    <t>84035</t>
  </si>
  <si>
    <t>84059</t>
  </si>
  <si>
    <t>84016</t>
  </si>
  <si>
    <t>84068</t>
  </si>
  <si>
    <t>84075</t>
  </si>
  <si>
    <t>85009</t>
  </si>
  <si>
    <t>85039</t>
  </si>
  <si>
    <t>85046</t>
  </si>
  <si>
    <t>85007</t>
  </si>
  <si>
    <t>85011</t>
  </si>
  <si>
    <t>85024</t>
  </si>
  <si>
    <t>85026</t>
  </si>
  <si>
    <t>85034</t>
  </si>
  <si>
    <t>85045</t>
  </si>
  <si>
    <t>85047</t>
  </si>
  <si>
    <t>91013</t>
  </si>
  <si>
    <t>91072</t>
  </si>
  <si>
    <t>91030</t>
  </si>
  <si>
    <t>91059</t>
  </si>
  <si>
    <t>91064</t>
  </si>
  <si>
    <t>91120</t>
  </si>
  <si>
    <t>91005</t>
  </si>
  <si>
    <t>91034</t>
  </si>
  <si>
    <t>91103</t>
  </si>
  <si>
    <t>91141</t>
  </si>
  <si>
    <t>91142</t>
  </si>
  <si>
    <t>91015</t>
  </si>
  <si>
    <t>91054</t>
  </si>
  <si>
    <t>91143</t>
  </si>
  <si>
    <t>91114</t>
  </si>
  <si>
    <t>92003</t>
  </si>
  <si>
    <t>92054</t>
  </si>
  <si>
    <t>92097</t>
  </si>
  <si>
    <t>92035</t>
  </si>
  <si>
    <t>92138</t>
  </si>
  <si>
    <t>92141</t>
  </si>
  <si>
    <t>92045</t>
  </si>
  <si>
    <t>92048</t>
  </si>
  <si>
    <t>92087</t>
  </si>
  <si>
    <t>92101</t>
  </si>
  <si>
    <t>92006</t>
  </si>
  <si>
    <t>92094</t>
  </si>
  <si>
    <t>92114</t>
  </si>
  <si>
    <t>92137</t>
  </si>
  <si>
    <t>92140</t>
  </si>
  <si>
    <t>92142</t>
  </si>
  <si>
    <t>93022</t>
  </si>
  <si>
    <t>93010</t>
  </si>
  <si>
    <t>93014</t>
  </si>
  <si>
    <t>93018</t>
  </si>
  <si>
    <t>93056</t>
  </si>
  <si>
    <t>93090</t>
  </si>
  <si>
    <t>93088</t>
  </si>
  <si>
    <t>NIS-CODE</t>
  </si>
  <si>
    <t>11002</t>
  </si>
  <si>
    <t>11056</t>
  </si>
  <si>
    <t>11005</t>
  </si>
  <si>
    <t>11018</t>
  </si>
  <si>
    <t>11030</t>
  </si>
  <si>
    <t>11037</t>
  </si>
  <si>
    <t>11038</t>
  </si>
  <si>
    <t>11009</t>
  </si>
  <si>
    <t>11016</t>
  </si>
  <si>
    <t>11022</t>
  </si>
  <si>
    <t>11053</t>
  </si>
  <si>
    <t>11057</t>
  </si>
  <si>
    <t>11008</t>
  </si>
  <si>
    <t>11023</t>
  </si>
  <si>
    <t>11040</t>
  </si>
  <si>
    <t>11044</t>
  </si>
  <si>
    <t>11001</t>
  </si>
  <si>
    <t>11004</t>
  </si>
  <si>
    <t>11007</t>
  </si>
  <si>
    <t>11013</t>
  </si>
  <si>
    <t>11021</t>
  </si>
  <si>
    <t>11024</t>
  </si>
  <si>
    <t>11025</t>
  </si>
  <si>
    <t>11029</t>
  </si>
  <si>
    <t>11035</t>
  </si>
  <si>
    <t>11039</t>
  </si>
  <si>
    <t>11050</t>
  </si>
  <si>
    <t>11052</t>
  </si>
  <si>
    <t>11054</t>
  </si>
  <si>
    <t>11055</t>
  </si>
  <si>
    <t>12005</t>
  </si>
  <si>
    <t>12009</t>
  </si>
  <si>
    <t>12035</t>
  </si>
  <si>
    <t>12014</t>
  </si>
  <si>
    <t>12026</t>
  </si>
  <si>
    <t>12029</t>
  </si>
  <si>
    <t>12002</t>
  </si>
  <si>
    <t>12021</t>
  </si>
  <si>
    <t>12025</t>
  </si>
  <si>
    <t>12040</t>
  </si>
  <si>
    <t>12007</t>
  </si>
  <si>
    <t>12030</t>
  </si>
  <si>
    <t>12034</t>
  </si>
  <si>
    <t>13001</t>
  </si>
  <si>
    <t>13006</t>
  </si>
  <si>
    <t>13035</t>
  </si>
  <si>
    <t>13036</t>
  </si>
  <si>
    <t>13010</t>
  </si>
  <si>
    <t>13011</t>
  </si>
  <si>
    <t>13012</t>
  </si>
  <si>
    <t>13017</t>
  </si>
  <si>
    <t>13019</t>
  </si>
  <si>
    <t>13029</t>
  </si>
  <si>
    <t>13044</t>
  </si>
  <si>
    <t>13002</t>
  </si>
  <si>
    <t>13014</t>
  </si>
  <si>
    <t>13023</t>
  </si>
  <si>
    <t>13037</t>
  </si>
  <si>
    <t>13003</t>
  </si>
  <si>
    <t>13008</t>
  </si>
  <si>
    <t>13021</t>
  </si>
  <si>
    <t>13025</t>
  </si>
  <si>
    <t>13004</t>
  </si>
  <si>
    <t>13031</t>
  </si>
  <si>
    <t>13040</t>
  </si>
  <si>
    <t>13046</t>
  </si>
  <si>
    <t>13013</t>
  </si>
  <si>
    <t>13016</t>
  </si>
  <si>
    <t>13049</t>
  </si>
  <si>
    <t>13053</t>
  </si>
  <si>
    <t>23002</t>
  </si>
  <si>
    <t>23016</t>
  </si>
  <si>
    <t>23044</t>
  </si>
  <si>
    <t>23052</t>
  </si>
  <si>
    <t>23060</t>
  </si>
  <si>
    <t>23086</t>
  </si>
  <si>
    <t>23105</t>
  </si>
  <si>
    <t>23003</t>
  </si>
  <si>
    <t>23027</t>
  </si>
  <si>
    <t>23064</t>
  </si>
  <si>
    <t>23077</t>
  </si>
  <si>
    <t>23098</t>
  </si>
  <si>
    <t>23100</t>
  </si>
  <si>
    <t>23101</t>
  </si>
  <si>
    <t>23025</t>
  </si>
  <si>
    <t>23039</t>
  </si>
  <si>
    <t>23045</t>
  </si>
  <si>
    <t>23050</t>
  </si>
  <si>
    <t>23102</t>
  </si>
  <si>
    <t>23038</t>
  </si>
  <si>
    <t>23047</t>
  </si>
  <si>
    <t>23088</t>
  </si>
  <si>
    <t>23096</t>
  </si>
  <si>
    <t>23033</t>
  </si>
  <si>
    <t>23062</t>
  </si>
  <si>
    <t>23081</t>
  </si>
  <si>
    <t>23094</t>
  </si>
  <si>
    <t>23099</t>
  </si>
  <si>
    <t>23103</t>
  </si>
  <si>
    <t>23009</t>
  </si>
  <si>
    <t>23023</t>
  </si>
  <si>
    <t>23024</t>
  </si>
  <si>
    <t>23032</t>
  </si>
  <si>
    <t>23097</t>
  </si>
  <si>
    <t>23104</t>
  </si>
  <si>
    <t>24001</t>
  </si>
  <si>
    <t>24007</t>
  </si>
  <si>
    <t>24135</t>
  </si>
  <si>
    <t>24008</t>
  </si>
  <si>
    <t>24020</t>
  </si>
  <si>
    <t>24054</t>
  </si>
  <si>
    <t>24134</t>
  </si>
  <si>
    <t>24014</t>
  </si>
  <si>
    <t>24033</t>
  </si>
  <si>
    <t>24043</t>
  </si>
  <si>
    <t>24048</t>
  </si>
  <si>
    <t>24094</t>
  </si>
  <si>
    <t>24109</t>
  </si>
  <si>
    <t>24059</t>
  </si>
  <si>
    <t>24009</t>
  </si>
  <si>
    <t>24011</t>
  </si>
  <si>
    <t>24038</t>
  </si>
  <si>
    <t>24045</t>
  </si>
  <si>
    <t>24055</t>
  </si>
  <si>
    <t>24062</t>
  </si>
  <si>
    <t>24086</t>
  </si>
  <si>
    <t>24104</t>
  </si>
  <si>
    <t>24016</t>
  </si>
  <si>
    <t>24041</t>
  </si>
  <si>
    <t>24107</t>
  </si>
  <si>
    <t>24028</t>
  </si>
  <si>
    <t>24130</t>
  </si>
  <si>
    <t>24133</t>
  </si>
  <si>
    <t>24066</t>
  </si>
  <si>
    <t>24137</t>
  </si>
  <si>
    <t>31005</t>
  </si>
  <si>
    <t>31003</t>
  </si>
  <si>
    <t>31004</t>
  </si>
  <si>
    <t>31006</t>
  </si>
  <si>
    <t>31012</t>
  </si>
  <si>
    <t>31022</t>
  </si>
  <si>
    <t>31040</t>
  </si>
  <si>
    <t>31042</t>
  </si>
  <si>
    <t>31043</t>
  </si>
  <si>
    <t>31033</t>
  </si>
  <si>
    <t>32003</t>
  </si>
  <si>
    <t>32006</t>
  </si>
  <si>
    <t>32010</t>
  </si>
  <si>
    <t>32011</t>
  </si>
  <si>
    <t>32030</t>
  </si>
  <si>
    <t>33011</t>
  </si>
  <si>
    <t>33040</t>
  </si>
  <si>
    <t>33016</t>
  </si>
  <si>
    <t>33039</t>
  </si>
  <si>
    <t>33021</t>
  </si>
  <si>
    <t>33029</t>
  </si>
  <si>
    <t>33037</t>
  </si>
  <si>
    <t>33041</t>
  </si>
  <si>
    <t>34003</t>
  </si>
  <si>
    <t>34043</t>
  </si>
  <si>
    <t>34009</t>
  </si>
  <si>
    <t>34013</t>
  </si>
  <si>
    <t>34040</t>
  </si>
  <si>
    <t>34002</t>
  </si>
  <si>
    <t>34022</t>
  </si>
  <si>
    <t>34023</t>
  </si>
  <si>
    <t>34025</t>
  </si>
  <si>
    <t>34042</t>
  </si>
  <si>
    <t>34027</t>
  </si>
  <si>
    <t>34041</t>
  </si>
  <si>
    <t>35005</t>
  </si>
  <si>
    <t>35006</t>
  </si>
  <si>
    <t>35014</t>
  </si>
  <si>
    <t>35002</t>
  </si>
  <si>
    <t>35011</t>
  </si>
  <si>
    <t>35013</t>
  </si>
  <si>
    <t>35029</t>
  </si>
  <si>
    <t>36006</t>
  </si>
  <si>
    <t>36019</t>
  </si>
  <si>
    <t>36007</t>
  </si>
  <si>
    <t>36008</t>
  </si>
  <si>
    <t>36011</t>
  </si>
  <si>
    <t>36010</t>
  </si>
  <si>
    <t>36012</t>
  </si>
  <si>
    <t>36015</t>
  </si>
  <si>
    <t>37002</t>
  </si>
  <si>
    <t>37007</t>
  </si>
  <si>
    <t>37010</t>
  </si>
  <si>
    <t>37017</t>
  </si>
  <si>
    <t>37012</t>
  </si>
  <si>
    <t>37011</t>
  </si>
  <si>
    <t>37015</t>
  </si>
  <si>
    <t>37020</t>
  </si>
  <si>
    <t>37018</t>
  </si>
  <si>
    <t>38016</t>
  </si>
  <si>
    <t>38002</t>
  </si>
  <si>
    <t>38008</t>
  </si>
  <si>
    <t>38014</t>
  </si>
  <si>
    <t>38025</t>
  </si>
  <si>
    <t>41002</t>
  </si>
  <si>
    <t>41034</t>
  </si>
  <si>
    <t>41082</t>
  </si>
  <si>
    <t>41018</t>
  </si>
  <si>
    <t>41024</t>
  </si>
  <si>
    <t>41027</t>
  </si>
  <si>
    <t>41063</t>
  </si>
  <si>
    <t>41011</t>
  </si>
  <si>
    <t>41048</t>
  </si>
  <si>
    <t>41081</t>
  </si>
  <si>
    <t>42004</t>
  </si>
  <si>
    <t>42006</t>
  </si>
  <si>
    <t>42011</t>
  </si>
  <si>
    <t>42008</t>
  </si>
  <si>
    <t>42023</t>
  </si>
  <si>
    <t>42010</t>
  </si>
  <si>
    <t>42025</t>
  </si>
  <si>
    <t>42026</t>
  </si>
  <si>
    <t>42003</t>
  </si>
  <si>
    <t>42028</t>
  </si>
  <si>
    <t>43002</t>
  </si>
  <si>
    <t>43018</t>
  </si>
  <si>
    <t>43005</t>
  </si>
  <si>
    <t>43010</t>
  </si>
  <si>
    <t>43014</t>
  </si>
  <si>
    <t>43007</t>
  </si>
  <si>
    <t>44011</t>
  </si>
  <si>
    <t>44081</t>
  </si>
  <si>
    <t>44013</t>
  </si>
  <si>
    <t>44019</t>
  </si>
  <si>
    <t>44021</t>
  </si>
  <si>
    <t>44034</t>
  </si>
  <si>
    <t>44045</t>
  </si>
  <si>
    <t>44073</t>
  </si>
  <si>
    <t>44020</t>
  </si>
  <si>
    <t>44040</t>
  </si>
  <si>
    <t>44043</t>
  </si>
  <si>
    <t>44052</t>
  </si>
  <si>
    <t>44012</t>
  </si>
  <si>
    <t>44048</t>
  </si>
  <si>
    <t>44064</t>
  </si>
  <si>
    <t>44001</t>
  </si>
  <si>
    <t>44049</t>
  </si>
  <si>
    <t>44072</t>
  </si>
  <si>
    <t>44029</t>
  </si>
  <si>
    <t>44036</t>
  </si>
  <si>
    <t>44080</t>
  </si>
  <si>
    <t>45017</t>
  </si>
  <si>
    <t>45057</t>
  </si>
  <si>
    <t>45035</t>
  </si>
  <si>
    <t>45061</t>
  </si>
  <si>
    <t>45064</t>
  </si>
  <si>
    <t>45041</t>
  </si>
  <si>
    <t>45060</t>
  </si>
  <si>
    <t>45059</t>
  </si>
  <si>
    <t>45063</t>
  </si>
  <si>
    <t>45062</t>
  </si>
  <si>
    <t>45065</t>
  </si>
  <si>
    <t>46003</t>
  </si>
  <si>
    <t>46014</t>
  </si>
  <si>
    <t>46020</t>
  </si>
  <si>
    <t>46024</t>
  </si>
  <si>
    <t>46021</t>
  </si>
  <si>
    <t>46013</t>
  </si>
  <si>
    <t>46025</t>
  </si>
  <si>
    <t>71004</t>
  </si>
  <si>
    <t>71034</t>
  </si>
  <si>
    <t>71057</t>
  </si>
  <si>
    <t>71069</t>
  </si>
  <si>
    <t>71070</t>
  </si>
  <si>
    <t>71002</t>
  </si>
  <si>
    <t>71016</t>
  </si>
  <si>
    <t>71047</t>
  </si>
  <si>
    <t>71067</t>
  </si>
  <si>
    <t>71011</t>
  </si>
  <si>
    <t>71022</t>
  </si>
  <si>
    <t>71066</t>
  </si>
  <si>
    <t>71020</t>
  </si>
  <si>
    <t>71024</t>
  </si>
  <si>
    <t>71037</t>
  </si>
  <si>
    <t>71017</t>
  </si>
  <si>
    <t>71045</t>
  </si>
  <si>
    <t>71053</t>
  </si>
  <si>
    <t>72003</t>
  </si>
  <si>
    <t>72004</t>
  </si>
  <si>
    <t>72040</t>
  </si>
  <si>
    <t>72018</t>
  </si>
  <si>
    <t>72021</t>
  </si>
  <si>
    <t>72041</t>
  </si>
  <si>
    <t>72020</t>
  </si>
  <si>
    <t>72025</t>
  </si>
  <si>
    <t>72029</t>
  </si>
  <si>
    <t>72037</t>
  </si>
  <si>
    <t>72030</t>
  </si>
  <si>
    <t>72038</t>
  </si>
  <si>
    <t>72039</t>
  </si>
  <si>
    <t>73006</t>
  </si>
  <si>
    <t>73032</t>
  </si>
  <si>
    <t>73001</t>
  </si>
  <si>
    <t>73009</t>
  </si>
  <si>
    <t>73022</t>
  </si>
  <si>
    <t>73040</t>
  </si>
  <si>
    <t>73098</t>
  </si>
  <si>
    <t>73066</t>
  </si>
  <si>
    <t>73028</t>
  </si>
  <si>
    <t>73083</t>
  </si>
  <si>
    <t>73042</t>
  </si>
  <si>
    <t>73107</t>
  </si>
  <si>
    <t>73109</t>
  </si>
  <si>
    <t>21001</t>
  </si>
  <si>
    <t>21003</t>
  </si>
  <si>
    <t>21004</t>
  </si>
  <si>
    <t>21002</t>
  </si>
  <si>
    <t>21009</t>
  </si>
  <si>
    <t>21017</t>
  </si>
  <si>
    <t>21008</t>
  </si>
  <si>
    <t>21010</t>
  </si>
  <si>
    <t>21011</t>
  </si>
  <si>
    <t>21012</t>
  </si>
  <si>
    <t>21013</t>
  </si>
  <si>
    <t>21005</t>
  </si>
  <si>
    <t>21014</t>
  </si>
  <si>
    <t>21018</t>
  </si>
  <si>
    <t>21019</t>
  </si>
  <si>
    <t>21006</t>
  </si>
  <si>
    <t>21015</t>
  </si>
  <si>
    <t>21007</t>
  </si>
  <si>
    <t>21016</t>
  </si>
  <si>
    <t>25031</t>
  </si>
  <si>
    <t>25107</t>
  </si>
  <si>
    <t>25005</t>
  </si>
  <si>
    <t>1</t>
  </si>
  <si>
    <t>3</t>
  </si>
  <si>
    <t>2</t>
  </si>
  <si>
    <t>25043</t>
  </si>
  <si>
    <t>25048</t>
  </si>
  <si>
    <t>25118</t>
  </si>
  <si>
    <t>25120</t>
  </si>
  <si>
    <t>25122</t>
  </si>
  <si>
    <t>25014</t>
  </si>
  <si>
    <t>25015</t>
  </si>
  <si>
    <t>25044</t>
  </si>
  <si>
    <t>25072</t>
  </si>
  <si>
    <t>25105</t>
  </si>
  <si>
    <t>25110</t>
  </si>
  <si>
    <t>25123</t>
  </si>
  <si>
    <t>25068</t>
  </si>
  <si>
    <t>25084</t>
  </si>
  <si>
    <t>25117</t>
  </si>
  <si>
    <t>25124</t>
  </si>
  <si>
    <t>25018</t>
  </si>
  <si>
    <t>25023</t>
  </si>
  <si>
    <t>25037</t>
  </si>
  <si>
    <t>25050</t>
  </si>
  <si>
    <t>25091</t>
  </si>
  <si>
    <t>25112</t>
  </si>
  <si>
    <t>25119</t>
  </si>
  <si>
    <t>25121</t>
  </si>
  <si>
    <t>51004</t>
  </si>
  <si>
    <t>51008</t>
  </si>
  <si>
    <t>51009</t>
  </si>
  <si>
    <t>51012</t>
  </si>
  <si>
    <t>51014</t>
  </si>
  <si>
    <t>51017</t>
  </si>
  <si>
    <t>51019</t>
  </si>
  <si>
    <t>51065</t>
  </si>
  <si>
    <t>52011</t>
  </si>
  <si>
    <t>52012</t>
  </si>
  <si>
    <t>52018</t>
  </si>
  <si>
    <t>52021</t>
  </si>
  <si>
    <t>52025</t>
  </si>
  <si>
    <t>52074</t>
  </si>
  <si>
    <t>52010</t>
  </si>
  <si>
    <t>52015</t>
  </si>
  <si>
    <t>52022</t>
  </si>
  <si>
    <t>52048</t>
  </si>
  <si>
    <t>52043</t>
  </si>
  <si>
    <t>52055</t>
  </si>
  <si>
    <t>52063</t>
  </si>
  <si>
    <t>52075</t>
  </si>
  <si>
    <t>53014</t>
  </si>
  <si>
    <t>53039</t>
  </si>
  <si>
    <t>53065</t>
  </si>
  <si>
    <t>53070</t>
  </si>
  <si>
    <t>53020</t>
  </si>
  <si>
    <t>53068</t>
  </si>
  <si>
    <t>53082</t>
  </si>
  <si>
    <t>53083</t>
  </si>
  <si>
    <t>53028</t>
  </si>
  <si>
    <t>53084</t>
  </si>
  <si>
    <t>53044</t>
  </si>
  <si>
    <t>53046</t>
  </si>
  <si>
    <t>53053</t>
  </si>
  <si>
    <t>54007</t>
  </si>
  <si>
    <t>54010</t>
  </si>
  <si>
    <t>55004</t>
  </si>
  <si>
    <t>55050</t>
  </si>
  <si>
    <t>55010</t>
  </si>
  <si>
    <t>55039</t>
  </si>
  <si>
    <t>55022</t>
  </si>
  <si>
    <t>55035</t>
  </si>
  <si>
    <t>55023</t>
  </si>
  <si>
    <t>55040</t>
  </si>
  <si>
    <t>56005</t>
  </si>
  <si>
    <t>56029</t>
  </si>
  <si>
    <t>56088</t>
  </si>
  <si>
    <t>56001</t>
  </si>
  <si>
    <t>56011</t>
  </si>
  <si>
    <t>56087</t>
  </si>
  <si>
    <t>56016</t>
  </si>
  <si>
    <t>56051</t>
  </si>
  <si>
    <t>56022</t>
  </si>
  <si>
    <t>Gemeenten</t>
  </si>
  <si>
    <t>Bevolking 2011</t>
  </si>
  <si>
    <t>Totaal (5)</t>
  </si>
  <si>
    <r>
      <t>(5)</t>
    </r>
    <r>
      <rPr>
        <sz val="9"/>
        <rFont val="Arial"/>
        <family val="0"/>
      </rPr>
      <t xml:space="preserve"> Voor het Belgische totaal nemen we het officiële cijfer dat enigs afwijkt van het totaal van alle gemeenten samen</t>
    </r>
  </si>
  <si>
    <t>Crimi-gr. 2011 (2)</t>
  </si>
  <si>
    <t>Pendel naar</t>
  </si>
  <si>
    <t>Pendel uit</t>
  </si>
  <si>
    <t>Pendel saldo</t>
  </si>
  <si>
    <t>Univer-siteit</t>
  </si>
  <si>
    <t>NU Hoger Ond.</t>
  </si>
  <si>
    <t>Studenten U+HO</t>
  </si>
  <si>
    <t>Toerisme overn.</t>
  </si>
  <si>
    <t>Bevolking plus</t>
  </si>
  <si>
    <t>Toerisme dag.</t>
  </si>
  <si>
    <t>Werk+ Wonen</t>
  </si>
  <si>
    <t>Pendel Bev. eq.</t>
  </si>
  <si>
    <t>Toerisme Bev. eq.</t>
  </si>
  <si>
    <t>Student Bev. eq.</t>
  </si>
  <si>
    <t>Crimi-gr+ 2011(6)</t>
  </si>
  <si>
    <t>Bevolking 2012</t>
  </si>
  <si>
    <t>Gem. bev. 2011</t>
  </si>
  <si>
    <r>
      <t xml:space="preserve">(6) </t>
    </r>
    <r>
      <rPr>
        <sz val="9"/>
        <rFont val="Arial"/>
        <family val="2"/>
      </rPr>
      <t>Crimi-graad+ = aantal misdrijven/gemiddelde bevolking+bevolkingsequivalent toerisme, pendel en studenten x 100</t>
    </r>
  </si>
  <si>
    <t>Tot. Bev. Equival.</t>
  </si>
  <si>
    <t>Verschil C en C+</t>
  </si>
  <si>
    <t>AARTSELAAR</t>
  </si>
  <si>
    <t>ANTWERPEN</t>
  </si>
  <si>
    <t>BOECHOUT</t>
  </si>
  <si>
    <t>BOOM</t>
  </si>
  <si>
    <t>BORSBEEK</t>
  </si>
  <si>
    <t>BRASSCHAAT</t>
  </si>
  <si>
    <t>BRECHT</t>
  </si>
  <si>
    <t>EDEGEM</t>
  </si>
  <si>
    <t>ESSEN</t>
  </si>
  <si>
    <t>HEMIKSEM</t>
  </si>
  <si>
    <t>HOVE</t>
  </si>
  <si>
    <t>KALMTHOUT</t>
  </si>
  <si>
    <t>KAPELLEN</t>
  </si>
  <si>
    <t>KONTICH</t>
  </si>
  <si>
    <t>LINT</t>
  </si>
  <si>
    <t>MORTSEL</t>
  </si>
  <si>
    <t>NIEL</t>
  </si>
  <si>
    <t>RANST</t>
  </si>
  <si>
    <t>RUMST</t>
  </si>
  <si>
    <t>SCHELLE</t>
  </si>
  <si>
    <t>SCHILDE</t>
  </si>
  <si>
    <t>SCHOTEN</t>
  </si>
  <si>
    <t>STABROEK</t>
  </si>
  <si>
    <t>WIJNEGEM</t>
  </si>
  <si>
    <t>WOMMELGEM</t>
  </si>
  <si>
    <t>WUUSTWEZEL</t>
  </si>
  <si>
    <t>ZANDHOVEN</t>
  </si>
  <si>
    <t>ZOERSEL</t>
  </si>
  <si>
    <t>ZWIJNDRECHT</t>
  </si>
  <si>
    <t>MALLE</t>
  </si>
  <si>
    <t>BERLAAR</t>
  </si>
  <si>
    <t>BONHEIDEN</t>
  </si>
  <si>
    <t>BORNEM</t>
  </si>
  <si>
    <t>DUFFEL</t>
  </si>
  <si>
    <t>HEIST-OP-DEN-BERG</t>
  </si>
  <si>
    <t>LIER</t>
  </si>
  <si>
    <t>MECHELEN</t>
  </si>
  <si>
    <t>NIJLEN</t>
  </si>
  <si>
    <t>PUTTE</t>
  </si>
  <si>
    <t>PUURS</t>
  </si>
  <si>
    <t>SINT-AMANDS</t>
  </si>
  <si>
    <t>SINT-KATELIJNE-WAVER</t>
  </si>
  <si>
    <t>WILLEBROEK</t>
  </si>
  <si>
    <t>ARENDONK</t>
  </si>
  <si>
    <t>BAARLE-HERTOG</t>
  </si>
  <si>
    <t>BALEN</t>
  </si>
  <si>
    <t>BEERSE</t>
  </si>
  <si>
    <t>DESSEL</t>
  </si>
  <si>
    <t>GEEL</t>
  </si>
  <si>
    <t>GROBBENDONK</t>
  </si>
  <si>
    <t>HERENTALS</t>
  </si>
  <si>
    <t>HERENTHOUT</t>
  </si>
  <si>
    <t>HERSELT</t>
  </si>
  <si>
    <t>HOOGSTRATEN</t>
  </si>
  <si>
    <t>HULSHOUT</t>
  </si>
  <si>
    <t>KASTERLEE</t>
  </si>
  <si>
    <t>LILLE</t>
  </si>
  <si>
    <t>MEERHOUT</t>
  </si>
  <si>
    <t>MERKSPLAS</t>
  </si>
  <si>
    <t>MOL</t>
  </si>
  <si>
    <t>OLEN</t>
  </si>
  <si>
    <t>OUD-TURNHOUT</t>
  </si>
  <si>
    <t>RAVELS</t>
  </si>
  <si>
    <t>RETIE</t>
  </si>
  <si>
    <t>RIJKEVORSEL</t>
  </si>
  <si>
    <t>TURNHOUT</t>
  </si>
  <si>
    <t>VORSELAAR</t>
  </si>
  <si>
    <t>VOSSELAAR</t>
  </si>
  <si>
    <t>WESTERLO</t>
  </si>
  <si>
    <t>LAAKDAL</t>
  </si>
  <si>
    <t>ANDERLECHT</t>
  </si>
  <si>
    <t>OUDERGEM</t>
  </si>
  <si>
    <t>SINT-AGATHA-BERCHEM</t>
  </si>
  <si>
    <t>BRUSSEL</t>
  </si>
  <si>
    <t>ETTERBEEK</t>
  </si>
  <si>
    <t>EVERE</t>
  </si>
  <si>
    <t>VORST</t>
  </si>
  <si>
    <t>GANSHOREN</t>
  </si>
  <si>
    <t>ELSENE</t>
  </si>
  <si>
    <t>JETTE</t>
  </si>
  <si>
    <t>KOEKELBERG</t>
  </si>
  <si>
    <t>SINT-JANS-MOLENBEEK</t>
  </si>
  <si>
    <t>SINT-GILLIS</t>
  </si>
  <si>
    <t>SINT-JOOST-TEN-NODE</t>
  </si>
  <si>
    <t>SCHAARBEEK</t>
  </si>
  <si>
    <t>UKKEL</t>
  </si>
  <si>
    <t>WATERMAAL-BOSVOORDE</t>
  </si>
  <si>
    <t>SINT-LAMBRECHTS-WOLUWE</t>
  </si>
  <si>
    <t>SINT-PIETERS-WOLUWE</t>
  </si>
  <si>
    <t>ASSE</t>
  </si>
  <si>
    <t>BEERSEL</t>
  </si>
  <si>
    <t>BEVER</t>
  </si>
  <si>
    <t>DILBEEK</t>
  </si>
  <si>
    <t>GALMAARDEN</t>
  </si>
  <si>
    <t>GOOIK</t>
  </si>
  <si>
    <t>GRIMBERGEN</t>
  </si>
  <si>
    <t>HALLE</t>
  </si>
  <si>
    <t>HERNE</t>
  </si>
  <si>
    <t>HOEILAART</t>
  </si>
  <si>
    <t>KAMPENHOUT</t>
  </si>
  <si>
    <t>KAPELLE-OP-DEN-BOS</t>
  </si>
  <si>
    <t>LIEDEKERKE</t>
  </si>
  <si>
    <t>LONDERZEEL</t>
  </si>
  <si>
    <t>MACHELEN</t>
  </si>
  <si>
    <t>MEISE</t>
  </si>
  <si>
    <t>MERCHTEM</t>
  </si>
  <si>
    <t>OPWIJK</t>
  </si>
  <si>
    <t>OVERIJSE</t>
  </si>
  <si>
    <t>PEPINGEN</t>
  </si>
  <si>
    <t>SINT-PIETERS-LEEUW</t>
  </si>
  <si>
    <t>STEENOKKERZEEL</t>
  </si>
  <si>
    <t>TERNAT</t>
  </si>
  <si>
    <t>VILVOORDE</t>
  </si>
  <si>
    <t>ZAVENTEM</t>
  </si>
  <si>
    <t>ZEMST</t>
  </si>
  <si>
    <t>ROOSDAAL</t>
  </si>
  <si>
    <t>DROGENBOS</t>
  </si>
  <si>
    <t>KRAAINEM</t>
  </si>
  <si>
    <t>LINKEBEEK</t>
  </si>
  <si>
    <t>SINT-GENESIUS-RODE</t>
  </si>
  <si>
    <t>WEMMEL</t>
  </si>
  <si>
    <t>WEZEMBEEK-OPPEM</t>
  </si>
  <si>
    <t>LENNIK</t>
  </si>
  <si>
    <t>AFFLIGEM</t>
  </si>
  <si>
    <t>AARSCHOT</t>
  </si>
  <si>
    <t>BEGIJNENDIJK</t>
  </si>
  <si>
    <t>BEKKEVOORT</t>
  </si>
  <si>
    <t>BERTEM</t>
  </si>
  <si>
    <t>BIERBEEK</t>
  </si>
  <si>
    <t>BOORTMEERBEEK</t>
  </si>
  <si>
    <t>BOUTERSEM</t>
  </si>
  <si>
    <t>DIEST</t>
  </si>
  <si>
    <t>GEETBETS</t>
  </si>
  <si>
    <t>HAACHT</t>
  </si>
  <si>
    <t>HERENT</t>
  </si>
  <si>
    <t>HOEGAARDEN</t>
  </si>
  <si>
    <t>HOLSBEEK</t>
  </si>
  <si>
    <t>HULDENBERG</t>
  </si>
  <si>
    <t>KEERBERGEN</t>
  </si>
  <si>
    <t>KORTENAKEN</t>
  </si>
  <si>
    <t>KORTENBERG</t>
  </si>
  <si>
    <t>LANDEN</t>
  </si>
  <si>
    <t>LEUVEN</t>
  </si>
  <si>
    <t>LUBBEEK</t>
  </si>
  <si>
    <t>OUD-HEVERLEE</t>
  </si>
  <si>
    <t>ROTSELAAR</t>
  </si>
  <si>
    <t>TERVUREN</t>
  </si>
  <si>
    <t>TIENEN</t>
  </si>
  <si>
    <t>TREMELO</t>
  </si>
  <si>
    <t>ZOUTLEEUW</t>
  </si>
  <si>
    <t>LINTER</t>
  </si>
  <si>
    <t>SCHERPENHEUVEL-ZICHEM</t>
  </si>
  <si>
    <t>TIELT-WINGE</t>
  </si>
  <si>
    <t>GLABBEEK</t>
  </si>
  <si>
    <t>BEAUVECHAIN</t>
  </si>
  <si>
    <t>BRAINE-L'ALLEUD</t>
  </si>
  <si>
    <t>BRAINE-LE-CHATEAU</t>
  </si>
  <si>
    <t>CHAUMONT-GISTOUX</t>
  </si>
  <si>
    <t>COURT-SAINT-ETIENNE</t>
  </si>
  <si>
    <t>GENAPPE</t>
  </si>
  <si>
    <t>GREZ-DOICEAU</t>
  </si>
  <si>
    <t>INCOURT</t>
  </si>
  <si>
    <t>ITTRE</t>
  </si>
  <si>
    <t>JODOIGNE</t>
  </si>
  <si>
    <t>LAHULPE</t>
  </si>
  <si>
    <t>MONT-SAINT-GUIBERT</t>
  </si>
  <si>
    <t>NIVELLES</t>
  </si>
  <si>
    <t>PERWEZ</t>
  </si>
  <si>
    <t>RIXENSART</t>
  </si>
  <si>
    <t>TUBIZE</t>
  </si>
  <si>
    <t>VILLERS-LA-VILLE</t>
  </si>
  <si>
    <t>WATERLOO</t>
  </si>
  <si>
    <t>WAVRE</t>
  </si>
  <si>
    <t>CHASTRE</t>
  </si>
  <si>
    <t>HELECINE</t>
  </si>
  <si>
    <t>LASNE</t>
  </si>
  <si>
    <t>ORP-JAUCHE</t>
  </si>
  <si>
    <t>OTTIGNIES-LOUVAIN-LA-NEUVE</t>
  </si>
  <si>
    <t>RAMILLIES</t>
  </si>
  <si>
    <t>REBECQ</t>
  </si>
  <si>
    <t>WALHAIN</t>
  </si>
  <si>
    <t>BEERNEM</t>
  </si>
  <si>
    <t>BLANKENBERGE</t>
  </si>
  <si>
    <t>BRUGGE</t>
  </si>
  <si>
    <t>DAMME</t>
  </si>
  <si>
    <t>JABBEKE</t>
  </si>
  <si>
    <t>OOSTKAMP</t>
  </si>
  <si>
    <t>TORHOUT</t>
  </si>
  <si>
    <t>ZEDELGEM</t>
  </si>
  <si>
    <t>ZUIENKERKE</t>
  </si>
  <si>
    <t>KNOKKE-HEIST</t>
  </si>
  <si>
    <t>DIKSMUIDE</t>
  </si>
  <si>
    <t>HOUTHULST</t>
  </si>
  <si>
    <t>KOEKELARE</t>
  </si>
  <si>
    <t>KORTEMARK</t>
  </si>
  <si>
    <t>LO-RENINGE</t>
  </si>
  <si>
    <t>IEPER</t>
  </si>
  <si>
    <t>MESEN</t>
  </si>
  <si>
    <t>POPERINGE</t>
  </si>
  <si>
    <t>WERVIK</t>
  </si>
  <si>
    <t>ZONNEBEKE</t>
  </si>
  <si>
    <t>HEUVELLAND</t>
  </si>
  <si>
    <t>LANGEMARK-POELKAPELLE</t>
  </si>
  <si>
    <t>VLETEREN</t>
  </si>
  <si>
    <t>ANZEGEM</t>
  </si>
  <si>
    <t>AVELGEM</t>
  </si>
  <si>
    <t>DEERLIJK</t>
  </si>
  <si>
    <t>HARELBEKE</t>
  </si>
  <si>
    <t>KORTRIJK</t>
  </si>
  <si>
    <t>KUURNE</t>
  </si>
  <si>
    <t>LENDELEDE</t>
  </si>
  <si>
    <t>MENEN</t>
  </si>
  <si>
    <t>WAREGEM</t>
  </si>
  <si>
    <t>WEVELGEM</t>
  </si>
  <si>
    <t>ZWEVEGEM</t>
  </si>
  <si>
    <t>SPIERE-HELKIJN</t>
  </si>
  <si>
    <t>BREDENE</t>
  </si>
  <si>
    <t>GISTEL</t>
  </si>
  <si>
    <t>ICHTEGEM</t>
  </si>
  <si>
    <t>MIDDELKERKE</t>
  </si>
  <si>
    <t>OOSTENDE</t>
  </si>
  <si>
    <t>OUDENBURG</t>
  </si>
  <si>
    <t>DEHAAN</t>
  </si>
  <si>
    <t>HOOGLEDE</t>
  </si>
  <si>
    <t>INGELMUNSTER</t>
  </si>
  <si>
    <t>IZEGEM</t>
  </si>
  <si>
    <t>LEDEGEM</t>
  </si>
  <si>
    <t>LICHTERVELDE</t>
  </si>
  <si>
    <t>MOORSLEDE</t>
  </si>
  <si>
    <t>ROESELARE</t>
  </si>
  <si>
    <t>STADEN</t>
  </si>
  <si>
    <t>DENTERGEM</t>
  </si>
  <si>
    <t>MEULEBEKE</t>
  </si>
  <si>
    <t>OOSTROZEBEKE</t>
  </si>
  <si>
    <t>PITTEM</t>
  </si>
  <si>
    <t>RUISELEDE</t>
  </si>
  <si>
    <t>TIELT</t>
  </si>
  <si>
    <t>WIELSBEKE</t>
  </si>
  <si>
    <t>WINGENE</t>
  </si>
  <si>
    <t>ARDOOIE</t>
  </si>
  <si>
    <t>ALVERINGEM</t>
  </si>
  <si>
    <t>DEPANNE</t>
  </si>
  <si>
    <t>KOKSIJDE</t>
  </si>
  <si>
    <t>NIEUWPOORT</t>
  </si>
  <si>
    <t>VEURNE</t>
  </si>
  <si>
    <t>AALST</t>
  </si>
  <si>
    <t>DENDERLEEUW</t>
  </si>
  <si>
    <t>GERAARDSBERGEN</t>
  </si>
  <si>
    <t>HAALTERT</t>
  </si>
  <si>
    <t>HERZELE</t>
  </si>
  <si>
    <t>LEDE</t>
  </si>
  <si>
    <t>NINOVE</t>
  </si>
  <si>
    <t>SINT-LIEVENS-HOUTEM</t>
  </si>
  <si>
    <t>ZOTTEGEM</t>
  </si>
  <si>
    <t>ERPE-MERE</t>
  </si>
  <si>
    <t>BERLARE</t>
  </si>
  <si>
    <t>BUGGENHOUT</t>
  </si>
  <si>
    <t>DENDERMONDE</t>
  </si>
  <si>
    <t>HAMME</t>
  </si>
  <si>
    <t>LAARNE</t>
  </si>
  <si>
    <t>LEBBEKE</t>
  </si>
  <si>
    <t>WAASMUNSTER</t>
  </si>
  <si>
    <t>WETTEREN</t>
  </si>
  <si>
    <t>WICHELEN</t>
  </si>
  <si>
    <t>ZELE</t>
  </si>
  <si>
    <t>ASSENEDE</t>
  </si>
  <si>
    <t>EEKLO</t>
  </si>
  <si>
    <t>KAPRIJKE</t>
  </si>
  <si>
    <t>MALDEGEM</t>
  </si>
  <si>
    <t>SINT-LAUREINS</t>
  </si>
  <si>
    <t>ZELZATE</t>
  </si>
  <si>
    <t>AALTER</t>
  </si>
  <si>
    <t>DEINZE</t>
  </si>
  <si>
    <t>DEPINTE</t>
  </si>
  <si>
    <t>DESTELBERGEN</t>
  </si>
  <si>
    <t>EVERGEM</t>
  </si>
  <si>
    <t>GAVERE</t>
  </si>
  <si>
    <t>GENT</t>
  </si>
  <si>
    <t>KNESSELARE</t>
  </si>
  <si>
    <t>LOCHRISTI</t>
  </si>
  <si>
    <t>LOVENDEGEM</t>
  </si>
  <si>
    <t>MELLE</t>
  </si>
  <si>
    <t>MERELBEKE</t>
  </si>
  <si>
    <t>MOERBEKE</t>
  </si>
  <si>
    <t>NAZARETH</t>
  </si>
  <si>
    <t>NEVELE</t>
  </si>
  <si>
    <t>OOSTERZELE</t>
  </si>
  <si>
    <t>SINT-MARTENS-LATEM</t>
  </si>
  <si>
    <t>WAARSCHOOT</t>
  </si>
  <si>
    <t>WACHTEBEKE</t>
  </si>
  <si>
    <t>ZOMERGEM</t>
  </si>
  <si>
    <t>ZULTE</t>
  </si>
  <si>
    <t>KRUISHOUTEM</t>
  </si>
  <si>
    <t>OUDENAARDE</t>
  </si>
  <si>
    <t>RONSE</t>
  </si>
  <si>
    <t>ZINGEM</t>
  </si>
  <si>
    <t>BRAKEL</t>
  </si>
  <si>
    <t>KLUISBERGEN</t>
  </si>
  <si>
    <t>WORTEGEM-PETEGEM</t>
  </si>
  <si>
    <t>HOREBEKE</t>
  </si>
  <si>
    <t>LIERDE</t>
  </si>
  <si>
    <t>MAARKEDAL</t>
  </si>
  <si>
    <t>ZWALM</t>
  </si>
  <si>
    <t>BEVEREN</t>
  </si>
  <si>
    <t>KRUIBEKE</t>
  </si>
  <si>
    <t>LOKEREN</t>
  </si>
  <si>
    <t>SINT-GILLIS-WAAS</t>
  </si>
  <si>
    <t>SINT-NIKLAAS</t>
  </si>
  <si>
    <t>STEKENE</t>
  </si>
  <si>
    <t>TEMSE</t>
  </si>
  <si>
    <t>ATH</t>
  </si>
  <si>
    <t>BELOEIL</t>
  </si>
  <si>
    <t>BERNISSART</t>
  </si>
  <si>
    <t>BRUGELETTE</t>
  </si>
  <si>
    <t>CHIEVRES</t>
  </si>
  <si>
    <t>ELLEZELLES</t>
  </si>
  <si>
    <t>FLOBECQ(1)</t>
  </si>
  <si>
    <t>FRASNES-LEZ-ANVAING</t>
  </si>
  <si>
    <t>CHAPELLE-LEZ-HERLAIMONT</t>
  </si>
  <si>
    <t>CHARLEROI</t>
  </si>
  <si>
    <t>CHATELET</t>
  </si>
  <si>
    <t>COURCELLES</t>
  </si>
  <si>
    <t>FARCIENNES</t>
  </si>
  <si>
    <t>FLEURUS</t>
  </si>
  <si>
    <t>FONTAINE-L'EVEQUE</t>
  </si>
  <si>
    <t>GERPINNES</t>
  </si>
  <si>
    <t>MANAGE</t>
  </si>
  <si>
    <t>MONTIGNY-LE-TILLEUL</t>
  </si>
  <si>
    <t>PONT-A-CELLES</t>
  </si>
  <si>
    <t>SENEFFE</t>
  </si>
  <si>
    <t>AISEAU-PRESLES</t>
  </si>
  <si>
    <t>LESBONSVILLERS</t>
  </si>
  <si>
    <t>BOUSSU</t>
  </si>
  <si>
    <t>DOUR</t>
  </si>
  <si>
    <t>FRAMERIES</t>
  </si>
  <si>
    <t>HENSIES</t>
  </si>
  <si>
    <t>JURBISE</t>
  </si>
  <si>
    <t>LENS</t>
  </si>
  <si>
    <t>MONS</t>
  </si>
  <si>
    <t>QUAREGNON</t>
  </si>
  <si>
    <t>QUIEVRAIN</t>
  </si>
  <si>
    <t>SAINT-GHISLAIN</t>
  </si>
  <si>
    <t>COLFONTAINE</t>
  </si>
  <si>
    <t>HONNELLES</t>
  </si>
  <si>
    <t>QUEVY</t>
  </si>
  <si>
    <t>MOUSCRON</t>
  </si>
  <si>
    <t>COMINES-WARNETON(1)</t>
  </si>
  <si>
    <t>BRAINE-LE-COMTE</t>
  </si>
  <si>
    <t>ENGHIEN</t>
  </si>
  <si>
    <t>LALOUVIERE</t>
  </si>
  <si>
    <t>LESSINES</t>
  </si>
  <si>
    <t>LEROEULX</t>
  </si>
  <si>
    <t>SILLY</t>
  </si>
  <si>
    <t>SOIGNIES</t>
  </si>
  <si>
    <t>ECAUSSINNES</t>
  </si>
  <si>
    <t>ANDERLUES</t>
  </si>
  <si>
    <t>BEAUMONT</t>
  </si>
  <si>
    <t>BINCHE</t>
  </si>
  <si>
    <t>CHIMAY</t>
  </si>
  <si>
    <t>ERQUELINNES</t>
  </si>
  <si>
    <t>FROIDCHAPELLE</t>
  </si>
  <si>
    <t>LOBBES</t>
  </si>
  <si>
    <t>MERBES-LE-CHATEAU</t>
  </si>
  <si>
    <t>MOMIGNIES</t>
  </si>
  <si>
    <t>THUIN</t>
  </si>
  <si>
    <t>ESTINNES</t>
  </si>
  <si>
    <t>HAM-SUR-HEURE-NALINNES</t>
  </si>
  <si>
    <t>MORLANWELZ</t>
  </si>
  <si>
    <t>SIVRY-RANCE</t>
  </si>
  <si>
    <t>ANTOING</t>
  </si>
  <si>
    <t>CELLES</t>
  </si>
  <si>
    <t>ESTAIMPUIS</t>
  </si>
  <si>
    <t>PECQ</t>
  </si>
  <si>
    <t>PERUWELZ</t>
  </si>
  <si>
    <t>RUMES</t>
  </si>
  <si>
    <t>TOURNAI</t>
  </si>
  <si>
    <t>BRUNEHAUT</t>
  </si>
  <si>
    <t>LEUZE-EN-HAINAUT</t>
  </si>
  <si>
    <t>MONT-DE-L'ENCLUS</t>
  </si>
  <si>
    <t>AMAY</t>
  </si>
  <si>
    <t>BURDINNE</t>
  </si>
  <si>
    <t>CLAVIER</t>
  </si>
  <si>
    <t>FERRIERES</t>
  </si>
  <si>
    <t>HAMOIR</t>
  </si>
  <si>
    <t>HERON</t>
  </si>
  <si>
    <t>HUY</t>
  </si>
  <si>
    <t>MARCHIN</t>
  </si>
  <si>
    <t>MODAVE</t>
  </si>
  <si>
    <t>NANDRIN</t>
  </si>
  <si>
    <t>OUFFET</t>
  </si>
  <si>
    <t>VERLAINE</t>
  </si>
  <si>
    <t>VILLERS-LE-BOUILLET</t>
  </si>
  <si>
    <t>WANZE</t>
  </si>
  <si>
    <t>ANTHISNES</t>
  </si>
  <si>
    <t>ENGIS</t>
  </si>
  <si>
    <t>TINLOT</t>
  </si>
  <si>
    <t>ANS</t>
  </si>
  <si>
    <t>AWANS</t>
  </si>
  <si>
    <t>AYWAILLE</t>
  </si>
  <si>
    <t>BASSENGE</t>
  </si>
  <si>
    <t>BEYNE-HEUSAY</t>
  </si>
  <si>
    <t>CHAUDFONTAINE</t>
  </si>
  <si>
    <t>COMBLAIN-AU-PONT(1)</t>
  </si>
  <si>
    <t>DALHEM</t>
  </si>
  <si>
    <t>ESNEUX</t>
  </si>
  <si>
    <t>FLERON</t>
  </si>
  <si>
    <t>HERSTAL</t>
  </si>
  <si>
    <t>JUPRELLE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</si>
</sst>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  <numFmt numFmtId="169" formatCode="0.0"/>
    <numFmt numFmtId="170" formatCode="#,##0.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2" borderId="3" xfId="0" applyNumberFormat="1" applyFont="1" applyFill="1" applyBorder="1" applyAlignment="1">
      <alignment/>
    </xf>
    <xf numFmtId="3" fontId="1" fillId="2" borderId="4" xfId="0" applyNumberFormat="1" applyFont="1" applyFill="1" applyBorder="1" applyAlignment="1">
      <alignment/>
    </xf>
    <xf numFmtId="3" fontId="1" fillId="2" borderId="0" xfId="0" applyNumberFormat="1" applyFont="1" applyFill="1" applyAlignment="1">
      <alignment/>
    </xf>
    <xf numFmtId="3" fontId="1" fillId="2" borderId="0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 horizontal="left" vertical="top" wrapText="1"/>
    </xf>
    <xf numFmtId="3" fontId="1" fillId="2" borderId="5" xfId="0" applyNumberFormat="1" applyFont="1" applyFill="1" applyBorder="1" applyAlignment="1">
      <alignment/>
    </xf>
    <xf numFmtId="3" fontId="2" fillId="3" borderId="2" xfId="0" applyNumberFormat="1" applyFont="1" applyFill="1" applyBorder="1" applyAlignment="1">
      <alignment horizontal="left" vertical="top" wrapText="1"/>
    </xf>
    <xf numFmtId="3" fontId="1" fillId="2" borderId="4" xfId="0" applyNumberFormat="1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 horizontal="center"/>
    </xf>
    <xf numFmtId="169" fontId="2" fillId="0" borderId="0" xfId="0" applyNumberFormat="1" applyFont="1" applyAlignment="1">
      <alignment/>
    </xf>
    <xf numFmtId="169" fontId="2" fillId="2" borderId="5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center"/>
    </xf>
    <xf numFmtId="3" fontId="2" fillId="2" borderId="3" xfId="0" applyNumberFormat="1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169" fontId="2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69" fontId="1" fillId="2" borderId="0" xfId="0" applyNumberFormat="1" applyFont="1" applyFill="1" applyAlignment="1">
      <alignment/>
    </xf>
    <xf numFmtId="169" fontId="1" fillId="2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vertical="top"/>
    </xf>
    <xf numFmtId="1" fontId="2" fillId="2" borderId="6" xfId="0" applyNumberFormat="1" applyFont="1" applyFill="1" applyBorder="1" applyAlignment="1">
      <alignment vertical="top"/>
    </xf>
    <xf numFmtId="1" fontId="2" fillId="2" borderId="7" xfId="0" applyNumberFormat="1" applyFont="1" applyFill="1" applyBorder="1" applyAlignment="1">
      <alignment vertical="top"/>
    </xf>
    <xf numFmtId="169" fontId="1" fillId="2" borderId="8" xfId="0" applyNumberFormat="1" applyFont="1" applyFill="1" applyBorder="1" applyAlignment="1">
      <alignment/>
    </xf>
    <xf numFmtId="169" fontId="1" fillId="2" borderId="0" xfId="0" applyNumberFormat="1" applyFont="1" applyFill="1" applyBorder="1" applyAlignment="1">
      <alignment/>
    </xf>
    <xf numFmtId="169" fontId="1" fillId="2" borderId="5" xfId="0" applyNumberFormat="1" applyFont="1" applyFill="1" applyBorder="1" applyAlignment="1">
      <alignment/>
    </xf>
    <xf numFmtId="3" fontId="2" fillId="2" borderId="0" xfId="0" applyNumberFormat="1" applyFont="1" applyFill="1" applyAlignment="1">
      <alignment horizontal="left"/>
    </xf>
    <xf numFmtId="0" fontId="1" fillId="2" borderId="2" xfId="0" applyFont="1" applyFill="1" applyBorder="1" applyAlignment="1">
      <alignment/>
    </xf>
    <xf numFmtId="0" fontId="2" fillId="2" borderId="0" xfId="0" applyFont="1" applyFill="1" applyAlignment="1">
      <alignment/>
    </xf>
    <xf numFmtId="1" fontId="2" fillId="4" borderId="7" xfId="0" applyNumberFormat="1" applyFont="1" applyFill="1" applyBorder="1" applyAlignment="1">
      <alignment vertical="top" wrapText="1"/>
    </xf>
    <xf numFmtId="3" fontId="5" fillId="2" borderId="0" xfId="15" applyNumberFormat="1" applyFill="1" applyAlignment="1">
      <alignment/>
    </xf>
    <xf numFmtId="169" fontId="2" fillId="0" borderId="2" xfId="0" applyNumberFormat="1" applyFont="1" applyBorder="1" applyAlignment="1">
      <alignment/>
    </xf>
    <xf numFmtId="0" fontId="1" fillId="2" borderId="0" xfId="0" applyFont="1" applyFill="1" applyBorder="1" applyAlignment="1">
      <alignment/>
    </xf>
    <xf numFmtId="3" fontId="2" fillId="2" borderId="0" xfId="0" applyNumberFormat="1" applyFont="1" applyFill="1" applyBorder="1" applyAlignment="1">
      <alignment horizontal="center"/>
    </xf>
    <xf numFmtId="169" fontId="1" fillId="2" borderId="7" xfId="0" applyNumberFormat="1" applyFont="1" applyFill="1" applyBorder="1" applyAlignment="1">
      <alignment/>
    </xf>
    <xf numFmtId="169" fontId="1" fillId="2" borderId="1" xfId="0" applyNumberFormat="1" applyFont="1" applyFill="1" applyBorder="1" applyAlignment="1">
      <alignment/>
    </xf>
    <xf numFmtId="169" fontId="2" fillId="0" borderId="0" xfId="0" applyNumberFormat="1" applyFont="1" applyBorder="1" applyAlignment="1">
      <alignment/>
    </xf>
    <xf numFmtId="3" fontId="2" fillId="3" borderId="1" xfId="0" applyNumberFormat="1" applyFont="1" applyFill="1" applyBorder="1" applyAlignment="1">
      <alignment horizontal="left" vertical="top" wrapText="1"/>
    </xf>
    <xf numFmtId="3" fontId="1" fillId="2" borderId="8" xfId="0" applyNumberFormat="1" applyFont="1" applyFill="1" applyBorder="1" applyAlignment="1">
      <alignment/>
    </xf>
    <xf numFmtId="3" fontId="2" fillId="5" borderId="2" xfId="0" applyNumberFormat="1" applyFont="1" applyFill="1" applyBorder="1" applyAlignment="1">
      <alignment horizontal="left" vertical="top" wrapText="1"/>
    </xf>
    <xf numFmtId="3" fontId="2" fillId="6" borderId="1" xfId="0" applyNumberFormat="1" applyFont="1" applyFill="1" applyBorder="1" applyAlignment="1">
      <alignment horizontal="left" vertical="top" wrapText="1"/>
    </xf>
    <xf numFmtId="3" fontId="2" fillId="7" borderId="1" xfId="0" applyNumberFormat="1" applyFont="1" applyFill="1" applyBorder="1" applyAlignment="1">
      <alignment horizontal="left" vertical="top" wrapText="1"/>
    </xf>
    <xf numFmtId="3" fontId="2" fillId="8" borderId="1" xfId="0" applyNumberFormat="1" applyFont="1" applyFill="1" applyBorder="1" applyAlignment="1">
      <alignment horizontal="left" vertical="top" wrapText="1"/>
    </xf>
    <xf numFmtId="169" fontId="2" fillId="2" borderId="3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 horizontal="right"/>
    </xf>
    <xf numFmtId="3" fontId="6" fillId="2" borderId="1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/>
    </xf>
    <xf numFmtId="3" fontId="2" fillId="9" borderId="2" xfId="0" applyNumberFormat="1" applyFont="1" applyFill="1" applyBorder="1" applyAlignment="1">
      <alignment horizontal="left" vertical="top" wrapText="1"/>
    </xf>
    <xf numFmtId="3" fontId="2" fillId="10" borderId="1" xfId="0" applyNumberFormat="1" applyFont="1" applyFill="1" applyBorder="1" applyAlignment="1">
      <alignment horizontal="left" vertical="top" wrapText="1"/>
    </xf>
    <xf numFmtId="3" fontId="2" fillId="4" borderId="1" xfId="0" applyNumberFormat="1" applyFont="1" applyFill="1" applyBorder="1" applyAlignment="1">
      <alignment horizontal="left" vertical="top" wrapText="1"/>
    </xf>
    <xf numFmtId="3" fontId="2" fillId="5" borderId="1" xfId="0" applyNumberFormat="1" applyFont="1" applyFill="1" applyBorder="1" applyAlignment="1">
      <alignment horizontal="left" vertical="top" wrapText="1"/>
    </xf>
    <xf numFmtId="1" fontId="2" fillId="11" borderId="2" xfId="0" applyNumberFormat="1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/>
    </xf>
    <xf numFmtId="164" fontId="2" fillId="0" borderId="2" xfId="0" applyNumberFormat="1" applyFont="1" applyBorder="1" applyAlignment="1">
      <alignment/>
    </xf>
    <xf numFmtId="1" fontId="2" fillId="9" borderId="2" xfId="0" applyNumberFormat="1" applyFont="1" applyFill="1" applyBorder="1" applyAlignment="1">
      <alignment vertical="top" wrapText="1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62"/>
  <sheetViews>
    <sheetView tabSelected="1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AE1"/>
    </sheetView>
  </sheetViews>
  <sheetFormatPr defaultColWidth="9.140625" defaultRowHeight="12.75" outlineLevelCol="3"/>
  <cols>
    <col min="1" max="1" width="6.00390625" style="23" customWidth="1"/>
    <col min="2" max="2" width="7.57421875" style="21" customWidth="1"/>
    <col min="3" max="3" width="19.00390625" style="7" customWidth="1"/>
    <col min="4" max="5" width="9.57421875" style="7" hidden="1" customWidth="1" outlineLevel="2"/>
    <col min="6" max="6" width="9.8515625" style="7" hidden="1" customWidth="1" outlineLevel="1" collapsed="1"/>
    <col min="7" max="8" width="9.421875" style="7" hidden="1" customWidth="1" outlineLevel="3"/>
    <col min="9" max="9" width="0" style="7" hidden="1" customWidth="1" outlineLevel="2" collapsed="1"/>
    <col min="10" max="10" width="8.421875" style="7" hidden="1" customWidth="1" outlineLevel="3"/>
    <col min="11" max="11" width="8.8515625" style="7" hidden="1" customWidth="1" outlineLevel="3"/>
    <col min="12" max="12" width="8.57421875" style="7" hidden="1" customWidth="1" outlineLevel="3"/>
    <col min="13" max="13" width="8.7109375" style="7" hidden="1" customWidth="1" outlineLevel="3"/>
    <col min="14" max="14" width="9.7109375" style="7" hidden="1" customWidth="1" outlineLevel="2" collapsed="1"/>
    <col min="15" max="15" width="9.00390625" style="7" hidden="1" customWidth="1" outlineLevel="3"/>
    <col min="16" max="16" width="9.7109375" style="7" hidden="1" customWidth="1" outlineLevel="3"/>
    <col min="17" max="17" width="8.00390625" style="7" hidden="1" customWidth="1" outlineLevel="3"/>
    <col min="18" max="18" width="8.00390625" style="7" hidden="1" customWidth="1" outlineLevel="2" collapsed="1"/>
    <col min="19" max="19" width="0" style="7" hidden="1" customWidth="1" outlineLevel="1" collapsed="1"/>
    <col min="20" max="20" width="10.00390625" style="7" customWidth="1" collapsed="1"/>
    <col min="21" max="21" width="9.57421875" style="7" customWidth="1"/>
    <col min="22" max="22" width="9.140625" style="24" hidden="1" customWidth="1" outlineLevel="1"/>
    <col min="23" max="27" width="9.140625" style="24" hidden="1" customWidth="1" outlineLevel="2"/>
    <col min="28" max="28" width="9.140625" style="24" hidden="1" customWidth="1" outlineLevel="1" collapsed="1"/>
    <col min="29" max="29" width="8.8515625" style="16" customWidth="1" collapsed="1"/>
    <col min="30" max="31" width="9.00390625" style="16" customWidth="1"/>
    <col min="32" max="57" width="9.140625" style="23" customWidth="1"/>
    <col min="58" max="16384" width="9.140625" style="4" customWidth="1"/>
  </cols>
  <sheetData>
    <row r="1" spans="1:31" ht="12.75">
      <c r="A1" s="62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1" ht="26.25" customHeight="1">
      <c r="A2" s="9" t="s">
        <v>282</v>
      </c>
      <c r="B2" s="11" t="s">
        <v>378</v>
      </c>
      <c r="C2" s="9" t="s">
        <v>790</v>
      </c>
      <c r="D2" s="54" t="s">
        <v>791</v>
      </c>
      <c r="E2" s="54" t="s">
        <v>809</v>
      </c>
      <c r="F2" s="9" t="s">
        <v>810</v>
      </c>
      <c r="G2" s="46" t="s">
        <v>801</v>
      </c>
      <c r="H2" s="46" t="s">
        <v>803</v>
      </c>
      <c r="I2" s="48" t="s">
        <v>806</v>
      </c>
      <c r="J2" s="47" t="s">
        <v>804</v>
      </c>
      <c r="K2" s="47" t="s">
        <v>795</v>
      </c>
      <c r="L2" s="47" t="s">
        <v>796</v>
      </c>
      <c r="M2" s="47" t="s">
        <v>797</v>
      </c>
      <c r="N2" s="55" t="s">
        <v>805</v>
      </c>
      <c r="O2" s="56" t="s">
        <v>799</v>
      </c>
      <c r="P2" s="56" t="s">
        <v>798</v>
      </c>
      <c r="Q2" s="56" t="s">
        <v>800</v>
      </c>
      <c r="R2" s="57" t="s">
        <v>807</v>
      </c>
      <c r="S2" s="43" t="s">
        <v>812</v>
      </c>
      <c r="T2" s="43" t="s">
        <v>802</v>
      </c>
      <c r="U2" s="45" t="s">
        <v>283</v>
      </c>
      <c r="V2" s="26">
        <v>2000</v>
      </c>
      <c r="W2" s="27">
        <v>2005</v>
      </c>
      <c r="X2" s="27">
        <v>2006</v>
      </c>
      <c r="Y2" s="27">
        <v>2007</v>
      </c>
      <c r="Z2" s="27">
        <v>2008</v>
      </c>
      <c r="AA2" s="27">
        <v>2009</v>
      </c>
      <c r="AB2" s="28">
        <v>2010</v>
      </c>
      <c r="AC2" s="35" t="s">
        <v>794</v>
      </c>
      <c r="AD2" s="58" t="s">
        <v>808</v>
      </c>
      <c r="AE2" s="61" t="s">
        <v>813</v>
      </c>
    </row>
    <row r="3" spans="1:31" ht="12">
      <c r="A3" s="12" t="s">
        <v>709</v>
      </c>
      <c r="B3" s="18" t="s">
        <v>395</v>
      </c>
      <c r="C3" s="6" t="s">
        <v>814</v>
      </c>
      <c r="D3" s="8">
        <v>14311</v>
      </c>
      <c r="E3" s="8">
        <v>14311</v>
      </c>
      <c r="F3" s="6">
        <f aca="true" t="shared" si="0" ref="F3:F66">(D3+E3)/2</f>
        <v>14311</v>
      </c>
      <c r="G3" s="52"/>
      <c r="H3" s="50"/>
      <c r="I3" s="44"/>
      <c r="J3" s="44">
        <v>617.5233730724248</v>
      </c>
      <c r="K3" s="44">
        <v>7970.420966644334</v>
      </c>
      <c r="L3" s="44">
        <v>4644.573977438782</v>
      </c>
      <c r="M3" s="44">
        <f aca="true" t="shared" si="1" ref="M3:M66">K3-L3</f>
        <v>3325.846989205552</v>
      </c>
      <c r="N3" s="44">
        <f aca="true" t="shared" si="2" ref="N3:N66">M3*0.75*(261-24-10-2-12)*9/24/365</f>
        <v>545.860332046836</v>
      </c>
      <c r="O3" s="44"/>
      <c r="P3" s="44"/>
      <c r="Q3" s="44"/>
      <c r="R3" s="44">
        <f aca="true" t="shared" si="3" ref="R3:R66">(O3*0.3*365/2+O3*0.7*365/2*10/24)/365+(P3*0.6*462/2+P3*0.4*365/2*10/24)/365</f>
        <v>0</v>
      </c>
      <c r="S3" s="44">
        <f aca="true" t="shared" si="4" ref="S3:S66">I3+N3+R3</f>
        <v>545.860332046836</v>
      </c>
      <c r="T3" s="44">
        <f aca="true" t="shared" si="5" ref="T3:T66">F3+S3</f>
        <v>14856.860332046836</v>
      </c>
      <c r="U3" s="6">
        <v>778</v>
      </c>
      <c r="V3" s="29">
        <v>5.838758830863</v>
      </c>
      <c r="W3" s="30">
        <v>5.107903587443946</v>
      </c>
      <c r="X3" s="30">
        <v>5.133913043478261</v>
      </c>
      <c r="Y3" s="30">
        <v>4.844677137870855</v>
      </c>
      <c r="Z3" s="30">
        <v>4.654096866895633</v>
      </c>
      <c r="AA3" s="30">
        <v>5.201542236242552</v>
      </c>
      <c r="AB3" s="31">
        <v>5.535339398180546</v>
      </c>
      <c r="AC3" s="17">
        <v>5.436377611627419</v>
      </c>
      <c r="AD3" s="49">
        <f aca="true" t="shared" si="6" ref="AD3:AD66">U3/T3*100</f>
        <v>5.236638042035188</v>
      </c>
      <c r="AE3" s="59">
        <f aca="true" t="shared" si="7" ref="AE3:AE66">(AD3-AC3)/AC3</f>
        <v>-0.036741297949028556</v>
      </c>
    </row>
    <row r="4" spans="1:31" ht="12">
      <c r="A4" s="13" t="s">
        <v>709</v>
      </c>
      <c r="B4" s="19" t="s">
        <v>379</v>
      </c>
      <c r="C4" s="5" t="s">
        <v>815</v>
      </c>
      <c r="D4" s="8">
        <v>493517</v>
      </c>
      <c r="E4" s="8">
        <v>500370</v>
      </c>
      <c r="F4" s="5">
        <f t="shared" si="0"/>
        <v>496943.5</v>
      </c>
      <c r="G4" s="52">
        <v>1568413</v>
      </c>
      <c r="H4" s="50">
        <f>G4</f>
        <v>1568413</v>
      </c>
      <c r="I4" s="44">
        <f>G4/365+(H4*10/24)/365</f>
        <v>6087.447716894977</v>
      </c>
      <c r="J4" s="44">
        <v>92860.02010139609</v>
      </c>
      <c r="K4" s="44">
        <v>149726.14154505462</v>
      </c>
      <c r="L4" s="44">
        <v>64485.61863134365</v>
      </c>
      <c r="M4" s="44">
        <f t="shared" si="1"/>
        <v>85240.52291371097</v>
      </c>
      <c r="N4" s="44">
        <f t="shared" si="2"/>
        <v>13990.246783012322</v>
      </c>
      <c r="O4" s="44">
        <f>8198+701+10251+3835+3770</f>
        <v>26755</v>
      </c>
      <c r="P4" s="44">
        <v>12023</v>
      </c>
      <c r="Q4" s="44">
        <f>O4+P4</f>
        <v>38778</v>
      </c>
      <c r="R4" s="44">
        <f t="shared" si="3"/>
        <v>13482.383527397262</v>
      </c>
      <c r="S4" s="44">
        <f t="shared" si="4"/>
        <v>33560.07802730456</v>
      </c>
      <c r="T4" s="44">
        <f t="shared" si="5"/>
        <v>530503.5780273046</v>
      </c>
      <c r="U4" s="5">
        <v>87892</v>
      </c>
      <c r="V4" s="29">
        <v>14.508482167851744</v>
      </c>
      <c r="W4" s="30">
        <v>16.265027340310954</v>
      </c>
      <c r="X4" s="30">
        <v>16.27273042453239</v>
      </c>
      <c r="Y4" s="30">
        <v>16.50160981375066</v>
      </c>
      <c r="Z4" s="30">
        <v>16.29373547623133</v>
      </c>
      <c r="AA4" s="30">
        <v>17.215275685447423</v>
      </c>
      <c r="AB4" s="31">
        <v>17.22546819577874</v>
      </c>
      <c r="AC4" s="17">
        <v>17.809315585886605</v>
      </c>
      <c r="AD4" s="49">
        <f t="shared" si="6"/>
        <v>16.567654515513233</v>
      </c>
      <c r="AE4" s="59">
        <f t="shared" si="7"/>
        <v>-0.06971975224906195</v>
      </c>
    </row>
    <row r="5" spans="1:31" ht="12">
      <c r="A5" s="13" t="s">
        <v>709</v>
      </c>
      <c r="B5" s="19" t="s">
        <v>396</v>
      </c>
      <c r="C5" s="5" t="s">
        <v>816</v>
      </c>
      <c r="D5" s="8">
        <v>12728</v>
      </c>
      <c r="E5" s="8">
        <v>12725</v>
      </c>
      <c r="F5" s="5">
        <f t="shared" si="0"/>
        <v>12726.5</v>
      </c>
      <c r="G5" s="52"/>
      <c r="H5" s="50"/>
      <c r="I5" s="44"/>
      <c r="J5" s="44">
        <v>517.7331515098712</v>
      </c>
      <c r="K5" s="44">
        <v>2424.214278347935</v>
      </c>
      <c r="L5" s="44">
        <v>4111.442708785096</v>
      </c>
      <c r="M5" s="44">
        <f t="shared" si="1"/>
        <v>-1687.2284304371615</v>
      </c>
      <c r="N5" s="44">
        <f t="shared" si="2"/>
        <v>-276.9192552352772</v>
      </c>
      <c r="O5" s="44"/>
      <c r="P5" s="44"/>
      <c r="Q5" s="44"/>
      <c r="R5" s="44">
        <f t="shared" si="3"/>
        <v>0</v>
      </c>
      <c r="S5" s="44">
        <f t="shared" si="4"/>
        <v>-276.9192552352772</v>
      </c>
      <c r="T5" s="44">
        <f t="shared" si="5"/>
        <v>12449.580744764722</v>
      </c>
      <c r="U5" s="5">
        <v>782</v>
      </c>
      <c r="V5" s="29">
        <v>3.9265039013340046</v>
      </c>
      <c r="W5" s="30">
        <v>4.686457638425617</v>
      </c>
      <c r="X5" s="30">
        <v>4.846980976013234</v>
      </c>
      <c r="Y5" s="30">
        <v>4.560046094328751</v>
      </c>
      <c r="Z5" s="30">
        <v>5.480340494527767</v>
      </c>
      <c r="AA5" s="30">
        <v>5.171181189927715</v>
      </c>
      <c r="AB5" s="31">
        <v>5.874970585928308</v>
      </c>
      <c r="AC5" s="17">
        <v>6.143934632306725</v>
      </c>
      <c r="AD5" s="49">
        <f t="shared" si="6"/>
        <v>6.281336022731892</v>
      </c>
      <c r="AE5" s="59">
        <f t="shared" si="7"/>
        <v>0.02236374549017303</v>
      </c>
    </row>
    <row r="6" spans="1:31" ht="12">
      <c r="A6" s="13" t="s">
        <v>709</v>
      </c>
      <c r="B6" s="19" t="s">
        <v>381</v>
      </c>
      <c r="C6" s="5" t="s">
        <v>817</v>
      </c>
      <c r="D6" s="8">
        <v>16989</v>
      </c>
      <c r="E6" s="8">
        <v>17157</v>
      </c>
      <c r="F6" s="5">
        <f t="shared" si="0"/>
        <v>17073</v>
      </c>
      <c r="G6" s="52"/>
      <c r="H6" s="50"/>
      <c r="I6" s="44"/>
      <c r="J6" s="44">
        <v>981.6029502556656</v>
      </c>
      <c r="K6" s="44">
        <v>4766.15437544388</v>
      </c>
      <c r="L6" s="44">
        <v>5265.41719485854</v>
      </c>
      <c r="M6" s="44">
        <f t="shared" si="1"/>
        <v>-499.26281941466004</v>
      </c>
      <c r="N6" s="44">
        <f t="shared" si="2"/>
        <v>-81.94236513851912</v>
      </c>
      <c r="O6" s="44"/>
      <c r="P6" s="44"/>
      <c r="Q6" s="44"/>
      <c r="R6" s="44">
        <f t="shared" si="3"/>
        <v>0</v>
      </c>
      <c r="S6" s="44">
        <f t="shared" si="4"/>
        <v>-81.94236513851912</v>
      </c>
      <c r="T6" s="44">
        <f t="shared" si="5"/>
        <v>16991.05763486148</v>
      </c>
      <c r="U6" s="5">
        <v>2147</v>
      </c>
      <c r="V6" s="29">
        <v>10.21451816430896</v>
      </c>
      <c r="W6" s="30">
        <v>9.288575243181384</v>
      </c>
      <c r="X6" s="30">
        <v>8.697813121272366</v>
      </c>
      <c r="Y6" s="30">
        <v>9.971824084282739</v>
      </c>
      <c r="Z6" s="30">
        <v>10.00973591335037</v>
      </c>
      <c r="AA6" s="30">
        <v>11.09169779491505</v>
      </c>
      <c r="AB6" s="31">
        <v>13.86079358429589</v>
      </c>
      <c r="AC6" s="17">
        <v>12.637589028194714</v>
      </c>
      <c r="AD6" s="49">
        <f t="shared" si="6"/>
        <v>12.6360586029376</v>
      </c>
      <c r="AE6" s="59">
        <f t="shared" si="7"/>
        <v>-0.00012110104654450839</v>
      </c>
    </row>
    <row r="7" spans="1:31" ht="12">
      <c r="A7" s="13" t="s">
        <v>709</v>
      </c>
      <c r="B7" s="19" t="s">
        <v>397</v>
      </c>
      <c r="C7" s="5" t="s">
        <v>818</v>
      </c>
      <c r="D7" s="8">
        <v>10207</v>
      </c>
      <c r="E7" s="8">
        <v>10222</v>
      </c>
      <c r="F7" s="5">
        <f t="shared" si="0"/>
        <v>10214.5</v>
      </c>
      <c r="G7" s="52"/>
      <c r="H7" s="50"/>
      <c r="I7" s="44"/>
      <c r="J7" s="44">
        <v>298.2676110858141</v>
      </c>
      <c r="K7" s="44">
        <v>1171.6703087111598</v>
      </c>
      <c r="L7" s="44">
        <v>3765.9715599546207</v>
      </c>
      <c r="M7" s="44">
        <f t="shared" si="1"/>
        <v>-2594.3012512434607</v>
      </c>
      <c r="N7" s="44">
        <f t="shared" si="2"/>
        <v>-425.7941351569961</v>
      </c>
      <c r="O7" s="44"/>
      <c r="P7" s="44"/>
      <c r="Q7" s="44"/>
      <c r="R7" s="44">
        <f t="shared" si="3"/>
        <v>0</v>
      </c>
      <c r="S7" s="44">
        <f t="shared" si="4"/>
        <v>-425.7941351569961</v>
      </c>
      <c r="T7" s="44">
        <f t="shared" si="5"/>
        <v>9788.705864843005</v>
      </c>
      <c r="U7" s="5">
        <v>933</v>
      </c>
      <c r="V7" s="29">
        <v>7.654487612069796</v>
      </c>
      <c r="W7" s="30">
        <v>6.240295031055901</v>
      </c>
      <c r="X7" s="30">
        <v>6.688115433362582</v>
      </c>
      <c r="Y7" s="30">
        <v>7.365023474178403</v>
      </c>
      <c r="Z7" s="30">
        <v>7.3332017370706675</v>
      </c>
      <c r="AA7" s="30">
        <v>8.524072612470404</v>
      </c>
      <c r="AB7" s="31">
        <v>8.691358024691358</v>
      </c>
      <c r="AC7" s="17">
        <v>9.14078573527971</v>
      </c>
      <c r="AD7" s="49">
        <f t="shared" si="6"/>
        <v>9.53139273855343</v>
      </c>
      <c r="AE7" s="59">
        <f t="shared" si="7"/>
        <v>0.0427323224267402</v>
      </c>
    </row>
    <row r="8" spans="1:31" ht="12">
      <c r="A8" s="13" t="s">
        <v>709</v>
      </c>
      <c r="B8" s="19" t="s">
        <v>391</v>
      </c>
      <c r="C8" s="5" t="s">
        <v>819</v>
      </c>
      <c r="D8" s="8">
        <v>37189</v>
      </c>
      <c r="E8" s="8">
        <v>37311</v>
      </c>
      <c r="F8" s="5">
        <f t="shared" si="0"/>
        <v>37250</v>
      </c>
      <c r="G8" s="52">
        <v>34063</v>
      </c>
      <c r="H8" s="50">
        <f>G8</f>
        <v>34063</v>
      </c>
      <c r="I8" s="44">
        <f>G8/365+(H8*10/24)/365</f>
        <v>132.2079908675799</v>
      </c>
      <c r="J8" s="44">
        <v>2819.017652225321</v>
      </c>
      <c r="K8" s="44">
        <v>7154.538642724547</v>
      </c>
      <c r="L8" s="44">
        <v>9811.455009707035</v>
      </c>
      <c r="M8" s="44">
        <f t="shared" si="1"/>
        <v>-2656.9163669824884</v>
      </c>
      <c r="N8" s="44">
        <f t="shared" si="2"/>
        <v>-436.07094824532794</v>
      </c>
      <c r="O8" s="44"/>
      <c r="P8" s="44"/>
      <c r="Q8" s="44"/>
      <c r="R8" s="44">
        <f t="shared" si="3"/>
        <v>0</v>
      </c>
      <c r="S8" s="44">
        <f t="shared" si="4"/>
        <v>-303.86295737774805</v>
      </c>
      <c r="T8" s="44">
        <f t="shared" si="5"/>
        <v>36946.13704262225</v>
      </c>
      <c r="U8" s="5">
        <v>2890</v>
      </c>
      <c r="V8" s="29">
        <v>6.236200118477032</v>
      </c>
      <c r="W8" s="30">
        <v>6.3367401828940295</v>
      </c>
      <c r="X8" s="30">
        <v>7.016790944691809</v>
      </c>
      <c r="Y8" s="30">
        <v>8.202946166482644</v>
      </c>
      <c r="Z8" s="30">
        <v>7.249260553912341</v>
      </c>
      <c r="AA8" s="30">
        <v>7.7457178364943</v>
      </c>
      <c r="AB8" s="31">
        <v>7.653793066118163</v>
      </c>
      <c r="AC8" s="17">
        <v>7.77111511468445</v>
      </c>
      <c r="AD8" s="49">
        <f t="shared" si="6"/>
        <v>7.822198019419469</v>
      </c>
      <c r="AE8" s="59">
        <f t="shared" si="7"/>
        <v>0.006573433024880983</v>
      </c>
    </row>
    <row r="9" spans="1:31" ht="12">
      <c r="A9" s="13" t="s">
        <v>709</v>
      </c>
      <c r="B9" s="19" t="s">
        <v>386</v>
      </c>
      <c r="C9" s="5" t="s">
        <v>820</v>
      </c>
      <c r="D9" s="8">
        <v>27801</v>
      </c>
      <c r="E9" s="8">
        <v>27892</v>
      </c>
      <c r="F9" s="5">
        <f t="shared" si="0"/>
        <v>27846.5</v>
      </c>
      <c r="G9" s="52">
        <v>26561</v>
      </c>
      <c r="H9" s="50">
        <f>G9</f>
        <v>26561</v>
      </c>
      <c r="I9" s="44">
        <f>G9/365+(H9*10/24)/365</f>
        <v>103.09063926940638</v>
      </c>
      <c r="J9" s="44">
        <v>1713.973473862636</v>
      </c>
      <c r="K9" s="44">
        <v>3755.5092787993185</v>
      </c>
      <c r="L9" s="44">
        <v>8946.506632260065</v>
      </c>
      <c r="M9" s="44">
        <f t="shared" si="1"/>
        <v>-5190.997353460747</v>
      </c>
      <c r="N9" s="44">
        <f t="shared" si="2"/>
        <v>-851.9813293308434</v>
      </c>
      <c r="O9" s="44"/>
      <c r="P9" s="44"/>
      <c r="Q9" s="44"/>
      <c r="R9" s="44">
        <f t="shared" si="3"/>
        <v>0</v>
      </c>
      <c r="S9" s="44">
        <f t="shared" si="4"/>
        <v>-748.890690061437</v>
      </c>
      <c r="T9" s="44">
        <f t="shared" si="5"/>
        <v>27097.60930993856</v>
      </c>
      <c r="U9" s="5">
        <v>1399</v>
      </c>
      <c r="V9" s="29">
        <v>4.914112630026703</v>
      </c>
      <c r="W9" s="30">
        <v>4.883015098543932</v>
      </c>
      <c r="X9" s="30">
        <v>4.685610640870617</v>
      </c>
      <c r="Y9" s="30">
        <v>4.496820052375608</v>
      </c>
      <c r="Z9" s="30">
        <v>4.5235378556443</v>
      </c>
      <c r="AA9" s="30">
        <v>5.006203021236225</v>
      </c>
      <c r="AB9" s="31">
        <v>4.85922382867703</v>
      </c>
      <c r="AC9" s="17">
        <v>5.032193086579619</v>
      </c>
      <c r="AD9" s="49">
        <f t="shared" si="6"/>
        <v>5.162817073633468</v>
      </c>
      <c r="AE9" s="59">
        <f t="shared" si="7"/>
        <v>0.025957665933409854</v>
      </c>
    </row>
    <row r="10" spans="1:31" ht="12">
      <c r="A10" s="13" t="s">
        <v>709</v>
      </c>
      <c r="B10" s="19" t="s">
        <v>398</v>
      </c>
      <c r="C10" s="5" t="s">
        <v>821</v>
      </c>
      <c r="D10" s="8">
        <v>21103</v>
      </c>
      <c r="E10" s="8">
        <v>21046</v>
      </c>
      <c r="F10" s="5">
        <f t="shared" si="0"/>
        <v>21074.5</v>
      </c>
      <c r="G10" s="52"/>
      <c r="H10" s="50"/>
      <c r="I10" s="44"/>
      <c r="J10" s="44">
        <v>900.5722723905474</v>
      </c>
      <c r="K10" s="44">
        <v>6021.519298576092</v>
      </c>
      <c r="L10" s="44">
        <v>6496.2034324044635</v>
      </c>
      <c r="M10" s="44">
        <f t="shared" si="1"/>
        <v>-474.68413382837116</v>
      </c>
      <c r="N10" s="44">
        <f t="shared" si="2"/>
        <v>-77.90834627987907</v>
      </c>
      <c r="O10" s="44"/>
      <c r="P10" s="44"/>
      <c r="Q10" s="44"/>
      <c r="R10" s="44">
        <f t="shared" si="3"/>
        <v>0</v>
      </c>
      <c r="S10" s="44">
        <f t="shared" si="4"/>
        <v>-77.90834627987907</v>
      </c>
      <c r="T10" s="44">
        <f t="shared" si="5"/>
        <v>20996.59165372012</v>
      </c>
      <c r="U10" s="5">
        <v>1222</v>
      </c>
      <c r="V10" s="29">
        <v>5.3835437918482905</v>
      </c>
      <c r="W10" s="30">
        <v>5.268453306503247</v>
      </c>
      <c r="X10" s="30">
        <v>5.459664020675651</v>
      </c>
      <c r="Y10" s="30">
        <v>5.528312361213915</v>
      </c>
      <c r="Z10" s="30">
        <v>5.259712936556174</v>
      </c>
      <c r="AA10" s="30">
        <v>6.474413344642352</v>
      </c>
      <c r="AB10" s="31">
        <v>6.386094185442351</v>
      </c>
      <c r="AC10" s="17">
        <v>5.79064587973274</v>
      </c>
      <c r="AD10" s="49">
        <f t="shared" si="6"/>
        <v>5.819992216610497</v>
      </c>
      <c r="AE10" s="59">
        <f t="shared" si="7"/>
        <v>0.0050678866377357485</v>
      </c>
    </row>
    <row r="11" spans="1:31" ht="12">
      <c r="A11" s="13" t="s">
        <v>709</v>
      </c>
      <c r="B11" s="19" t="s">
        <v>387</v>
      </c>
      <c r="C11" s="5" t="s">
        <v>822</v>
      </c>
      <c r="D11" s="8">
        <v>17919</v>
      </c>
      <c r="E11" s="8">
        <v>18056</v>
      </c>
      <c r="F11" s="5">
        <f t="shared" si="0"/>
        <v>17987.5</v>
      </c>
      <c r="G11" s="52">
        <v>34179</v>
      </c>
      <c r="H11" s="50">
        <f>G11</f>
        <v>34179</v>
      </c>
      <c r="I11" s="44">
        <f>G11/365+(H11*10/24)/365</f>
        <v>132.6582191780822</v>
      </c>
      <c r="J11" s="44">
        <v>1620.1372974936519</v>
      </c>
      <c r="K11" s="44">
        <v>1694.4830462950767</v>
      </c>
      <c r="L11" s="44">
        <v>4664.543912497484</v>
      </c>
      <c r="M11" s="44">
        <f t="shared" si="1"/>
        <v>-2970.060866202407</v>
      </c>
      <c r="N11" s="44">
        <f t="shared" si="2"/>
        <v>-487.4663253861314</v>
      </c>
      <c r="O11" s="44"/>
      <c r="P11" s="44"/>
      <c r="Q11" s="44"/>
      <c r="R11" s="44">
        <f t="shared" si="3"/>
        <v>0</v>
      </c>
      <c r="S11" s="44">
        <f t="shared" si="4"/>
        <v>-354.80810620804925</v>
      </c>
      <c r="T11" s="44">
        <f t="shared" si="5"/>
        <v>17632.69189379195</v>
      </c>
      <c r="U11" s="5">
        <v>1006</v>
      </c>
      <c r="V11" s="29">
        <v>11.879076004144572</v>
      </c>
      <c r="W11" s="30">
        <v>6.430772878141299</v>
      </c>
      <c r="X11" s="30">
        <v>6.917240162343391</v>
      </c>
      <c r="Y11" s="30">
        <v>7.367438604678295</v>
      </c>
      <c r="Z11" s="30">
        <v>6.878732200275609</v>
      </c>
      <c r="AA11" s="30">
        <v>7.552733046042187</v>
      </c>
      <c r="AB11" s="31">
        <v>6.4449064449064455</v>
      </c>
      <c r="AC11" s="17">
        <v>5.614152575478543</v>
      </c>
      <c r="AD11" s="49">
        <f t="shared" si="6"/>
        <v>5.705311509209712</v>
      </c>
      <c r="AE11" s="59">
        <f t="shared" si="7"/>
        <v>0.01623734526370592</v>
      </c>
    </row>
    <row r="12" spans="1:31" ht="12">
      <c r="A12" s="13" t="s">
        <v>709</v>
      </c>
      <c r="B12" s="19" t="s">
        <v>382</v>
      </c>
      <c r="C12" s="5" t="s">
        <v>823</v>
      </c>
      <c r="D12" s="8">
        <v>10318</v>
      </c>
      <c r="E12" s="8">
        <v>10600</v>
      </c>
      <c r="F12" s="5">
        <f t="shared" si="0"/>
        <v>10459</v>
      </c>
      <c r="G12" s="52"/>
      <c r="H12" s="50"/>
      <c r="I12" s="44"/>
      <c r="J12" s="44">
        <v>348.93063626311533</v>
      </c>
      <c r="K12" s="44">
        <v>1110.2772760205487</v>
      </c>
      <c r="L12" s="44">
        <v>3729.072884622098</v>
      </c>
      <c r="M12" s="44">
        <f t="shared" si="1"/>
        <v>-2618.7956086015492</v>
      </c>
      <c r="N12" s="44">
        <f t="shared" si="2"/>
        <v>-429.81431350078515</v>
      </c>
      <c r="O12" s="44"/>
      <c r="P12" s="44"/>
      <c r="Q12" s="44"/>
      <c r="R12" s="44">
        <f t="shared" si="3"/>
        <v>0</v>
      </c>
      <c r="S12" s="44">
        <f t="shared" si="4"/>
        <v>-429.81431350078515</v>
      </c>
      <c r="T12" s="44">
        <f t="shared" si="5"/>
        <v>10029.185686499215</v>
      </c>
      <c r="U12" s="5">
        <v>693</v>
      </c>
      <c r="V12" s="29">
        <v>5.44202819364004</v>
      </c>
      <c r="W12" s="30">
        <v>4.869109947643979</v>
      </c>
      <c r="X12" s="30">
        <v>6.136810514333023</v>
      </c>
      <c r="Y12" s="30">
        <v>5.392106611993849</v>
      </c>
      <c r="Z12" s="30">
        <v>5.151084972622186</v>
      </c>
      <c r="AA12" s="30">
        <v>5.344879068378621</v>
      </c>
      <c r="AB12" s="31">
        <v>5.429864253393665</v>
      </c>
      <c r="AC12" s="17">
        <v>6.7164179104477615</v>
      </c>
      <c r="AD12" s="49">
        <f t="shared" si="6"/>
        <v>6.909833177511926</v>
      </c>
      <c r="AE12" s="59">
        <f t="shared" si="7"/>
        <v>0.02879738420733115</v>
      </c>
    </row>
    <row r="13" spans="1:31" ht="12">
      <c r="A13" s="13" t="s">
        <v>709</v>
      </c>
      <c r="B13" s="19" t="s">
        <v>399</v>
      </c>
      <c r="C13" s="5" t="s">
        <v>824</v>
      </c>
      <c r="D13" s="8">
        <v>8190</v>
      </c>
      <c r="E13" s="8">
        <v>8201</v>
      </c>
      <c r="F13" s="5">
        <f t="shared" si="0"/>
        <v>8195.5</v>
      </c>
      <c r="G13" s="52"/>
      <c r="H13" s="50"/>
      <c r="I13" s="44"/>
      <c r="J13" s="44">
        <v>240.53060249036199</v>
      </c>
      <c r="K13" s="44">
        <v>1110.7661665523606</v>
      </c>
      <c r="L13" s="44">
        <v>2491.026949243563</v>
      </c>
      <c r="M13" s="44">
        <f t="shared" si="1"/>
        <v>-1380.2607826912026</v>
      </c>
      <c r="N13" s="44">
        <f t="shared" si="2"/>
        <v>-226.53766441943796</v>
      </c>
      <c r="O13" s="44"/>
      <c r="P13" s="44"/>
      <c r="Q13" s="44"/>
      <c r="R13" s="44">
        <f t="shared" si="3"/>
        <v>0</v>
      </c>
      <c r="S13" s="44">
        <f t="shared" si="4"/>
        <v>-226.53766441943796</v>
      </c>
      <c r="T13" s="44">
        <f t="shared" si="5"/>
        <v>7968.9623355805625</v>
      </c>
      <c r="U13" s="5">
        <v>424</v>
      </c>
      <c r="V13" s="29">
        <v>5.56224416084758</v>
      </c>
      <c r="W13" s="30">
        <v>4.96514614161673</v>
      </c>
      <c r="X13" s="30">
        <v>4.718911761165282</v>
      </c>
      <c r="Y13" s="30">
        <v>4.687876596770306</v>
      </c>
      <c r="Z13" s="30">
        <v>4.4439106413644005</v>
      </c>
      <c r="AA13" s="30">
        <v>4.2498782269849</v>
      </c>
      <c r="AB13" s="31">
        <v>4.817660690328089</v>
      </c>
      <c r="AC13" s="17">
        <v>5.177045177045177</v>
      </c>
      <c r="AD13" s="49">
        <f t="shared" si="6"/>
        <v>5.3206425397053945</v>
      </c>
      <c r="AE13" s="59">
        <f t="shared" si="7"/>
        <v>0.02773732075913157</v>
      </c>
    </row>
    <row r="14" spans="1:31" ht="12">
      <c r="A14" s="13" t="s">
        <v>709</v>
      </c>
      <c r="B14" s="19" t="s">
        <v>388</v>
      </c>
      <c r="C14" s="5" t="s">
        <v>825</v>
      </c>
      <c r="D14" s="8">
        <v>17952</v>
      </c>
      <c r="E14" s="8">
        <v>18123</v>
      </c>
      <c r="F14" s="5">
        <f t="shared" si="0"/>
        <v>18037.5</v>
      </c>
      <c r="G14" s="52">
        <v>12768</v>
      </c>
      <c r="H14" s="50">
        <f>G14</f>
        <v>12768</v>
      </c>
      <c r="I14" s="44">
        <f>G14/365+(H14*10/24)/365</f>
        <v>49.556164383561644</v>
      </c>
      <c r="J14" s="44">
        <v>1291.1604705021623</v>
      </c>
      <c r="K14" s="44">
        <v>2594.6276037478287</v>
      </c>
      <c r="L14" s="44">
        <v>4821.761903630548</v>
      </c>
      <c r="M14" s="44">
        <f t="shared" si="1"/>
        <v>-2227.134299882719</v>
      </c>
      <c r="N14" s="44">
        <f t="shared" si="2"/>
        <v>-365.5322305543812</v>
      </c>
      <c r="O14" s="44"/>
      <c r="P14" s="44"/>
      <c r="Q14" s="44"/>
      <c r="R14" s="44">
        <f t="shared" si="3"/>
        <v>0</v>
      </c>
      <c r="S14" s="44">
        <f t="shared" si="4"/>
        <v>-315.9760661708196</v>
      </c>
      <c r="T14" s="44">
        <f t="shared" si="5"/>
        <v>17721.52393382918</v>
      </c>
      <c r="U14" s="5">
        <v>1002</v>
      </c>
      <c r="V14" s="29">
        <v>5.544611819235226</v>
      </c>
      <c r="W14" s="30">
        <v>5.217889908256881</v>
      </c>
      <c r="X14" s="30">
        <v>5.540625536051232</v>
      </c>
      <c r="Y14" s="30">
        <v>5.478747714808044</v>
      </c>
      <c r="Z14" s="30">
        <v>5.2736375014222325</v>
      </c>
      <c r="AA14" s="30">
        <v>6.305794052425087</v>
      </c>
      <c r="AB14" s="31">
        <v>6.7114093959731544</v>
      </c>
      <c r="AC14" s="17">
        <v>5.581550802139038</v>
      </c>
      <c r="AD14" s="49">
        <f t="shared" si="6"/>
        <v>5.654141278940748</v>
      </c>
      <c r="AE14" s="59">
        <f t="shared" si="7"/>
        <v>0.01300543153237823</v>
      </c>
    </row>
    <row r="15" spans="1:31" ht="12">
      <c r="A15" s="13" t="s">
        <v>709</v>
      </c>
      <c r="B15" s="19" t="s">
        <v>392</v>
      </c>
      <c r="C15" s="5" t="s">
        <v>826</v>
      </c>
      <c r="D15" s="8">
        <v>26437</v>
      </c>
      <c r="E15" s="8">
        <v>26532</v>
      </c>
      <c r="F15" s="5">
        <f t="shared" si="0"/>
        <v>26484.5</v>
      </c>
      <c r="G15" s="52"/>
      <c r="H15" s="50"/>
      <c r="I15" s="44"/>
      <c r="J15" s="44">
        <v>1238.6636447233557</v>
      </c>
      <c r="K15" s="44">
        <v>4615.482717322952</v>
      </c>
      <c r="L15" s="44">
        <v>7708.162256305953</v>
      </c>
      <c r="M15" s="44">
        <f t="shared" si="1"/>
        <v>-3092.6795389830004</v>
      </c>
      <c r="N15" s="44">
        <f t="shared" si="2"/>
        <v>-507.59132501972704</v>
      </c>
      <c r="O15" s="44"/>
      <c r="P15" s="44"/>
      <c r="Q15" s="44"/>
      <c r="R15" s="44">
        <f t="shared" si="3"/>
        <v>0</v>
      </c>
      <c r="S15" s="44">
        <f t="shared" si="4"/>
        <v>-507.59132501972704</v>
      </c>
      <c r="T15" s="44">
        <f t="shared" si="5"/>
        <v>25976.908674980274</v>
      </c>
      <c r="U15" s="5">
        <v>1461</v>
      </c>
      <c r="V15" s="29">
        <v>6.408009037435239</v>
      </c>
      <c r="W15" s="30">
        <v>6.013474494706449</v>
      </c>
      <c r="X15" s="30">
        <v>6.223986434407276</v>
      </c>
      <c r="Y15" s="30">
        <v>6.309377873122893</v>
      </c>
      <c r="Z15" s="30">
        <v>7.232680435942382</v>
      </c>
      <c r="AA15" s="30">
        <v>7.894436627752214</v>
      </c>
      <c r="AB15" s="31">
        <v>6.447950959246225</v>
      </c>
      <c r="AC15" s="17">
        <v>5.526345651927223</v>
      </c>
      <c r="AD15" s="49">
        <f t="shared" si="6"/>
        <v>5.624225800998276</v>
      </c>
      <c r="AE15" s="59">
        <f t="shared" si="7"/>
        <v>0.01771155031479405</v>
      </c>
    </row>
    <row r="16" spans="1:31" ht="12">
      <c r="A16" s="13" t="s">
        <v>709</v>
      </c>
      <c r="B16" s="19" t="s">
        <v>400</v>
      </c>
      <c r="C16" s="5" t="s">
        <v>827</v>
      </c>
      <c r="D16" s="8">
        <v>20584</v>
      </c>
      <c r="E16" s="8">
        <v>20734</v>
      </c>
      <c r="F16" s="5">
        <f t="shared" si="0"/>
        <v>20659</v>
      </c>
      <c r="G16" s="52"/>
      <c r="H16" s="50"/>
      <c r="I16" s="44"/>
      <c r="J16" s="44">
        <v>1303.5824242839178</v>
      </c>
      <c r="K16" s="44">
        <v>9647.77293508682</v>
      </c>
      <c r="L16" s="44">
        <v>6447.52158432529</v>
      </c>
      <c r="M16" s="44">
        <f t="shared" si="1"/>
        <v>3200.2513507615295</v>
      </c>
      <c r="N16" s="44">
        <f t="shared" si="2"/>
        <v>525.246732826186</v>
      </c>
      <c r="O16" s="44"/>
      <c r="P16" s="44"/>
      <c r="Q16" s="44"/>
      <c r="R16" s="44">
        <f t="shared" si="3"/>
        <v>0</v>
      </c>
      <c r="S16" s="44">
        <f t="shared" si="4"/>
        <v>525.246732826186</v>
      </c>
      <c r="T16" s="44">
        <f t="shared" si="5"/>
        <v>21184.246732826185</v>
      </c>
      <c r="U16" s="5">
        <v>1601</v>
      </c>
      <c r="V16" s="29">
        <v>7.069538089966791</v>
      </c>
      <c r="W16" s="30">
        <v>7.196483255951793</v>
      </c>
      <c r="X16" s="30">
        <v>6.719699589900687</v>
      </c>
      <c r="Y16" s="30">
        <v>7.5186484216766285</v>
      </c>
      <c r="Z16" s="30">
        <v>7.456875308033514</v>
      </c>
      <c r="AA16" s="30">
        <v>6.987951807228916</v>
      </c>
      <c r="AB16" s="31">
        <v>6.637708038459661</v>
      </c>
      <c r="AC16" s="17">
        <v>7.777885736494365</v>
      </c>
      <c r="AD16" s="49">
        <f t="shared" si="6"/>
        <v>7.557502611217043</v>
      </c>
      <c r="AE16" s="59">
        <f t="shared" si="7"/>
        <v>-0.02833457995445603</v>
      </c>
    </row>
    <row r="17" spans="1:31" ht="12">
      <c r="A17" s="13" t="s">
        <v>709</v>
      </c>
      <c r="B17" s="19" t="s">
        <v>401</v>
      </c>
      <c r="C17" s="5" t="s">
        <v>828</v>
      </c>
      <c r="D17" s="8">
        <v>8522</v>
      </c>
      <c r="E17" s="8">
        <v>8620</v>
      </c>
      <c r="F17" s="5">
        <f t="shared" si="0"/>
        <v>8571</v>
      </c>
      <c r="G17" s="52"/>
      <c r="H17" s="50"/>
      <c r="I17" s="44"/>
      <c r="J17" s="44">
        <v>276.9147722725803</v>
      </c>
      <c r="K17" s="44">
        <v>793.2266970956205</v>
      </c>
      <c r="L17" s="44">
        <v>3184.714494983109</v>
      </c>
      <c r="M17" s="44">
        <f t="shared" si="1"/>
        <v>-2391.4877978874883</v>
      </c>
      <c r="N17" s="44">
        <f t="shared" si="2"/>
        <v>-392.50702984163655</v>
      </c>
      <c r="O17" s="44"/>
      <c r="P17" s="44"/>
      <c r="Q17" s="44"/>
      <c r="R17" s="44">
        <f t="shared" si="3"/>
        <v>0</v>
      </c>
      <c r="S17" s="44">
        <f t="shared" si="4"/>
        <v>-392.50702984163655</v>
      </c>
      <c r="T17" s="44">
        <f t="shared" si="5"/>
        <v>8178.492970158363</v>
      </c>
      <c r="U17" s="5">
        <v>341</v>
      </c>
      <c r="V17" s="29">
        <v>3.4969481180061037</v>
      </c>
      <c r="W17" s="30">
        <v>3.684672264694824</v>
      </c>
      <c r="X17" s="30">
        <v>4.287326062429485</v>
      </c>
      <c r="Y17" s="30">
        <v>4.131922837585563</v>
      </c>
      <c r="Z17" s="30">
        <v>4.351588577079985</v>
      </c>
      <c r="AA17" s="30">
        <v>3.7914691943127963</v>
      </c>
      <c r="AB17" s="31">
        <v>4.005739567140979</v>
      </c>
      <c r="AC17" s="17">
        <v>4.001408120159587</v>
      </c>
      <c r="AD17" s="49">
        <f t="shared" si="6"/>
        <v>4.169472312860558</v>
      </c>
      <c r="AE17" s="59">
        <f t="shared" si="7"/>
        <v>0.042001262469140016</v>
      </c>
    </row>
    <row r="18" spans="1:31" ht="12">
      <c r="A18" s="13" t="s">
        <v>709</v>
      </c>
      <c r="B18" s="19" t="s">
        <v>402</v>
      </c>
      <c r="C18" s="5" t="s">
        <v>829</v>
      </c>
      <c r="D18" s="8">
        <v>24804</v>
      </c>
      <c r="E18" s="8">
        <v>25155</v>
      </c>
      <c r="F18" s="5">
        <f t="shared" si="0"/>
        <v>24979.5</v>
      </c>
      <c r="G18" s="52"/>
      <c r="H18" s="50"/>
      <c r="I18" s="44"/>
      <c r="J18" s="44">
        <v>1102.9111053441918</v>
      </c>
      <c r="K18" s="44">
        <v>7295.6160505873695</v>
      </c>
      <c r="L18" s="44">
        <v>7917.216029380262</v>
      </c>
      <c r="M18" s="44">
        <f t="shared" si="1"/>
        <v>-621.5999787928922</v>
      </c>
      <c r="N18" s="44">
        <f t="shared" si="2"/>
        <v>-102.02116090290878</v>
      </c>
      <c r="O18" s="44"/>
      <c r="P18" s="44"/>
      <c r="Q18" s="44"/>
      <c r="R18" s="44">
        <f t="shared" si="3"/>
        <v>0</v>
      </c>
      <c r="S18" s="44">
        <f t="shared" si="4"/>
        <v>-102.02116090290878</v>
      </c>
      <c r="T18" s="44">
        <f t="shared" si="5"/>
        <v>24877.47883909709</v>
      </c>
      <c r="U18" s="5">
        <v>2071</v>
      </c>
      <c r="V18" s="29">
        <v>8.15992984134577</v>
      </c>
      <c r="W18" s="30">
        <v>7.936703152543763</v>
      </c>
      <c r="X18" s="30">
        <v>8.023907970688173</v>
      </c>
      <c r="Y18" s="30">
        <v>8.916728076639647</v>
      </c>
      <c r="Z18" s="30">
        <v>8.722001556037837</v>
      </c>
      <c r="AA18" s="30">
        <v>9.631762511152568</v>
      </c>
      <c r="AB18" s="31">
        <v>9.075473986336258</v>
      </c>
      <c r="AC18" s="17">
        <v>8.349459764554105</v>
      </c>
      <c r="AD18" s="49">
        <f t="shared" si="6"/>
        <v>8.324798559350983</v>
      </c>
      <c r="AE18" s="59">
        <f t="shared" si="7"/>
        <v>-0.002953628845283633</v>
      </c>
    </row>
    <row r="19" spans="1:31" ht="12">
      <c r="A19" s="13" t="s">
        <v>709</v>
      </c>
      <c r="B19" s="19" t="s">
        <v>383</v>
      </c>
      <c r="C19" s="5" t="s">
        <v>830</v>
      </c>
      <c r="D19" s="8">
        <v>9387</v>
      </c>
      <c r="E19" s="8">
        <v>9442</v>
      </c>
      <c r="F19" s="5">
        <f t="shared" si="0"/>
        <v>9414.5</v>
      </c>
      <c r="G19" s="52"/>
      <c r="H19" s="50"/>
      <c r="I19" s="44"/>
      <c r="J19" s="44">
        <v>328.034921589259</v>
      </c>
      <c r="K19" s="44">
        <v>1058.635390859974</v>
      </c>
      <c r="L19" s="44">
        <v>3394.2651954102835</v>
      </c>
      <c r="M19" s="44">
        <f t="shared" si="1"/>
        <v>-2335.6298045503095</v>
      </c>
      <c r="N19" s="44">
        <f t="shared" si="2"/>
        <v>-383.3392410379233</v>
      </c>
      <c r="O19" s="44"/>
      <c r="P19" s="44"/>
      <c r="Q19" s="44"/>
      <c r="R19" s="44">
        <f t="shared" si="3"/>
        <v>0</v>
      </c>
      <c r="S19" s="44">
        <f t="shared" si="4"/>
        <v>-383.3392410379233</v>
      </c>
      <c r="T19" s="44">
        <f t="shared" si="5"/>
        <v>9031.160758962076</v>
      </c>
      <c r="U19" s="5">
        <v>726</v>
      </c>
      <c r="V19" s="29">
        <v>8.673408685306365</v>
      </c>
      <c r="W19" s="30">
        <v>5.588707826486114</v>
      </c>
      <c r="X19" s="30">
        <v>6.865196635598999</v>
      </c>
      <c r="Y19" s="30">
        <v>6.870656803407307</v>
      </c>
      <c r="Z19" s="30">
        <v>6.521026761332605</v>
      </c>
      <c r="AA19" s="30">
        <v>7.2697724810400866</v>
      </c>
      <c r="AB19" s="31">
        <v>8.416055243849806</v>
      </c>
      <c r="AC19" s="17">
        <v>7.734100351550016</v>
      </c>
      <c r="AD19" s="49">
        <f t="shared" si="6"/>
        <v>8.038833759874704</v>
      </c>
      <c r="AE19" s="59">
        <f t="shared" si="7"/>
        <v>0.039401274159006086</v>
      </c>
    </row>
    <row r="20" spans="1:31" ht="12">
      <c r="A20" s="13" t="s">
        <v>709</v>
      </c>
      <c r="B20" s="19" t="s">
        <v>403</v>
      </c>
      <c r="C20" s="5" t="s">
        <v>831</v>
      </c>
      <c r="D20" s="8">
        <v>18424</v>
      </c>
      <c r="E20" s="8">
        <v>18448</v>
      </c>
      <c r="F20" s="5">
        <f t="shared" si="0"/>
        <v>18436</v>
      </c>
      <c r="G20" s="52"/>
      <c r="H20" s="50"/>
      <c r="I20" s="44"/>
      <c r="J20" s="44">
        <v>949.9826697336431</v>
      </c>
      <c r="K20" s="44">
        <v>2878.852552684371</v>
      </c>
      <c r="L20" s="44">
        <v>5965.158032424842</v>
      </c>
      <c r="M20" s="44">
        <f t="shared" si="1"/>
        <v>-3086.3054797404707</v>
      </c>
      <c r="N20" s="44">
        <f t="shared" si="2"/>
        <v>-506.5451716320618</v>
      </c>
      <c r="O20" s="44"/>
      <c r="P20" s="44"/>
      <c r="Q20" s="44"/>
      <c r="R20" s="44">
        <f t="shared" si="3"/>
        <v>0</v>
      </c>
      <c r="S20" s="44">
        <f t="shared" si="4"/>
        <v>-506.5451716320618</v>
      </c>
      <c r="T20" s="44">
        <f t="shared" si="5"/>
        <v>17929.45482836794</v>
      </c>
      <c r="U20" s="5">
        <v>997</v>
      </c>
      <c r="V20" s="29">
        <v>7.556187766714083</v>
      </c>
      <c r="W20" s="30">
        <v>6.160789844851904</v>
      </c>
      <c r="X20" s="30">
        <v>5.867504347338307</v>
      </c>
      <c r="Y20" s="30">
        <v>4.936483173612658</v>
      </c>
      <c r="Z20" s="30">
        <v>5.713969326172416</v>
      </c>
      <c r="AA20" s="30">
        <v>5.258221143235489</v>
      </c>
      <c r="AB20" s="31">
        <v>5.615515257765847</v>
      </c>
      <c r="AC20" s="17">
        <v>5.4114198871037775</v>
      </c>
      <c r="AD20" s="49">
        <f t="shared" si="6"/>
        <v>5.56068218216289</v>
      </c>
      <c r="AE20" s="59">
        <f t="shared" si="7"/>
        <v>0.027582833742919644</v>
      </c>
    </row>
    <row r="21" spans="1:31" ht="12">
      <c r="A21" s="13" t="s">
        <v>709</v>
      </c>
      <c r="B21" s="19" t="s">
        <v>384</v>
      </c>
      <c r="C21" s="5" t="s">
        <v>832</v>
      </c>
      <c r="D21" s="8">
        <v>14756</v>
      </c>
      <c r="E21" s="8">
        <v>14886</v>
      </c>
      <c r="F21" s="5">
        <f t="shared" si="0"/>
        <v>14821</v>
      </c>
      <c r="G21" s="52"/>
      <c r="H21" s="50"/>
      <c r="I21" s="44"/>
      <c r="J21" s="44">
        <v>633.431876001887</v>
      </c>
      <c r="K21" s="44">
        <v>2841.8746289310106</v>
      </c>
      <c r="L21" s="44">
        <v>5007.726430075175</v>
      </c>
      <c r="M21" s="44">
        <f t="shared" si="1"/>
        <v>-2165.8518011441643</v>
      </c>
      <c r="N21" s="44">
        <f t="shared" si="2"/>
        <v>-355.4741355131303</v>
      </c>
      <c r="O21" s="44"/>
      <c r="P21" s="44"/>
      <c r="Q21" s="44"/>
      <c r="R21" s="44">
        <f t="shared" si="3"/>
        <v>0</v>
      </c>
      <c r="S21" s="44">
        <f t="shared" si="4"/>
        <v>-355.4741355131303</v>
      </c>
      <c r="T21" s="44">
        <f t="shared" si="5"/>
        <v>14465.52586448687</v>
      </c>
      <c r="U21" s="5">
        <v>952</v>
      </c>
      <c r="V21" s="29">
        <v>6.541863814030036</v>
      </c>
      <c r="W21" s="30">
        <v>7.259615384615385</v>
      </c>
      <c r="X21" s="30">
        <v>7.205359584358765</v>
      </c>
      <c r="Y21" s="30">
        <v>7.358361774744027</v>
      </c>
      <c r="Z21" s="30">
        <v>6.690260668345472</v>
      </c>
      <c r="AA21" s="30">
        <v>7.423074298969776</v>
      </c>
      <c r="AB21" s="31">
        <v>6.973720229947988</v>
      </c>
      <c r="AC21" s="17">
        <v>6.451612903225806</v>
      </c>
      <c r="AD21" s="49">
        <f t="shared" si="6"/>
        <v>6.5811641340822415</v>
      </c>
      <c r="AE21" s="59">
        <f t="shared" si="7"/>
        <v>0.020080440782747504</v>
      </c>
    </row>
    <row r="22" spans="1:31" ht="12">
      <c r="A22" s="13" t="s">
        <v>709</v>
      </c>
      <c r="B22" s="19" t="s">
        <v>385</v>
      </c>
      <c r="C22" s="5" t="s">
        <v>833</v>
      </c>
      <c r="D22" s="8">
        <v>8080</v>
      </c>
      <c r="E22" s="8">
        <v>8088</v>
      </c>
      <c r="F22" s="5">
        <f t="shared" si="0"/>
        <v>8084</v>
      </c>
      <c r="G22" s="52"/>
      <c r="H22" s="50"/>
      <c r="I22" s="44"/>
      <c r="J22" s="44">
        <v>288.86252283597685</v>
      </c>
      <c r="K22" s="44">
        <v>2283.998741427791</v>
      </c>
      <c r="L22" s="44">
        <v>2957.1914227562693</v>
      </c>
      <c r="M22" s="44">
        <f t="shared" si="1"/>
        <v>-673.1926813284781</v>
      </c>
      <c r="N22" s="44">
        <f t="shared" si="2"/>
        <v>-110.48890155023054</v>
      </c>
      <c r="O22" s="44"/>
      <c r="P22" s="44"/>
      <c r="Q22" s="44"/>
      <c r="R22" s="44">
        <f t="shared" si="3"/>
        <v>0</v>
      </c>
      <c r="S22" s="44">
        <f t="shared" si="4"/>
        <v>-110.48890155023054</v>
      </c>
      <c r="T22" s="44">
        <f t="shared" si="5"/>
        <v>7973.51109844977</v>
      </c>
      <c r="U22" s="5">
        <v>513</v>
      </c>
      <c r="V22" s="29">
        <v>4.119850187265917</v>
      </c>
      <c r="W22" s="30">
        <v>5.892126789366054</v>
      </c>
      <c r="X22" s="30">
        <v>6.546246477068922</v>
      </c>
      <c r="Y22" s="30">
        <v>6.494819307556229</v>
      </c>
      <c r="Z22" s="30">
        <v>6.634304207119741</v>
      </c>
      <c r="AA22" s="30">
        <v>7.420713577799802</v>
      </c>
      <c r="AB22" s="31">
        <v>7.268015794669299</v>
      </c>
      <c r="AC22" s="17">
        <v>6.349009900990099</v>
      </c>
      <c r="AD22" s="49">
        <f t="shared" si="6"/>
        <v>6.433803046937989</v>
      </c>
      <c r="AE22" s="59">
        <f t="shared" si="7"/>
        <v>0.013355333708751433</v>
      </c>
    </row>
    <row r="23" spans="1:31" ht="12">
      <c r="A23" s="13" t="s">
        <v>709</v>
      </c>
      <c r="B23" s="19" t="s">
        <v>404</v>
      </c>
      <c r="C23" s="5" t="s">
        <v>834</v>
      </c>
      <c r="D23" s="8">
        <v>19429</v>
      </c>
      <c r="E23" s="8">
        <v>19470</v>
      </c>
      <c r="F23" s="5">
        <f t="shared" si="0"/>
        <v>19449.5</v>
      </c>
      <c r="G23" s="52"/>
      <c r="H23" s="50"/>
      <c r="I23" s="44"/>
      <c r="J23" s="44">
        <v>725.1636113062997</v>
      </c>
      <c r="K23" s="44">
        <v>2940.4314907305047</v>
      </c>
      <c r="L23" s="44">
        <v>4611.815735921487</v>
      </c>
      <c r="M23" s="44">
        <f t="shared" si="1"/>
        <v>-1671.3842451909827</v>
      </c>
      <c r="N23" s="44">
        <f t="shared" si="2"/>
        <v>-274.31880120129404</v>
      </c>
      <c r="O23" s="44"/>
      <c r="P23" s="44"/>
      <c r="Q23" s="44"/>
      <c r="R23" s="44">
        <f t="shared" si="3"/>
        <v>0</v>
      </c>
      <c r="S23" s="44">
        <f t="shared" si="4"/>
        <v>-274.31880120129404</v>
      </c>
      <c r="T23" s="44">
        <f t="shared" si="5"/>
        <v>19175.181198798706</v>
      </c>
      <c r="U23" s="5">
        <v>1033</v>
      </c>
      <c r="V23" s="29">
        <v>5.597587158777221</v>
      </c>
      <c r="W23" s="30">
        <v>5.749821592415129</v>
      </c>
      <c r="X23" s="30">
        <v>5.440613026819923</v>
      </c>
      <c r="Y23" s="30">
        <v>5.067308184470492</v>
      </c>
      <c r="Z23" s="30">
        <v>5.375076860012298</v>
      </c>
      <c r="AA23" s="30">
        <v>5.946471521416509</v>
      </c>
      <c r="AB23" s="31">
        <v>5.8473533032416904</v>
      </c>
      <c r="AC23" s="17">
        <v>5.316794482474652</v>
      </c>
      <c r="AD23" s="49">
        <f t="shared" si="6"/>
        <v>5.387172039160265</v>
      </c>
      <c r="AE23" s="59">
        <f t="shared" si="7"/>
        <v>0.01323683977584484</v>
      </c>
    </row>
    <row r="24" spans="1:31" ht="12">
      <c r="A24" s="13" t="s">
        <v>709</v>
      </c>
      <c r="B24" s="19" t="s">
        <v>393</v>
      </c>
      <c r="C24" s="5" t="s">
        <v>835</v>
      </c>
      <c r="D24" s="8">
        <v>33600</v>
      </c>
      <c r="E24" s="8">
        <v>33792</v>
      </c>
      <c r="F24" s="5">
        <f t="shared" si="0"/>
        <v>33696</v>
      </c>
      <c r="G24" s="52"/>
      <c r="H24" s="50"/>
      <c r="I24" s="44"/>
      <c r="J24" s="44">
        <v>1969.538228384515</v>
      </c>
      <c r="K24" s="44">
        <v>7166.156186166692</v>
      </c>
      <c r="L24" s="44">
        <v>9786.051936299711</v>
      </c>
      <c r="M24" s="44">
        <f t="shared" si="1"/>
        <v>-2619.8957501330187</v>
      </c>
      <c r="N24" s="44">
        <f t="shared" si="2"/>
        <v>-429.9948761134415</v>
      </c>
      <c r="O24" s="44"/>
      <c r="P24" s="44"/>
      <c r="Q24" s="44"/>
      <c r="R24" s="44">
        <f t="shared" si="3"/>
        <v>0</v>
      </c>
      <c r="S24" s="44">
        <f t="shared" si="4"/>
        <v>-429.9948761134415</v>
      </c>
      <c r="T24" s="44">
        <f t="shared" si="5"/>
        <v>33266.005123886556</v>
      </c>
      <c r="U24" s="5">
        <v>2567</v>
      </c>
      <c r="V24" s="29">
        <v>7.387040601228119</v>
      </c>
      <c r="W24" s="30">
        <v>7.0267830273848935</v>
      </c>
      <c r="X24" s="30">
        <v>7.686972255729795</v>
      </c>
      <c r="Y24" s="30">
        <v>7.50332005312085</v>
      </c>
      <c r="Z24" s="30">
        <v>7.923382246812604</v>
      </c>
      <c r="AA24" s="30">
        <v>7.2638132763858385</v>
      </c>
      <c r="AB24" s="31">
        <v>7.531041929098434</v>
      </c>
      <c r="AC24" s="17">
        <v>7.6398809523809526</v>
      </c>
      <c r="AD24" s="49">
        <f t="shared" si="6"/>
        <v>7.716586318195367</v>
      </c>
      <c r="AE24" s="59">
        <f t="shared" si="7"/>
        <v>0.010040125794173497</v>
      </c>
    </row>
    <row r="25" spans="1:31" ht="12">
      <c r="A25" s="13" t="s">
        <v>709</v>
      </c>
      <c r="B25" s="19" t="s">
        <v>394</v>
      </c>
      <c r="C25" s="5" t="s">
        <v>836</v>
      </c>
      <c r="D25" s="8">
        <v>17961</v>
      </c>
      <c r="E25" s="8">
        <v>18033</v>
      </c>
      <c r="F25" s="5">
        <f t="shared" si="0"/>
        <v>17997</v>
      </c>
      <c r="G25" s="52"/>
      <c r="H25" s="50"/>
      <c r="I25" s="44"/>
      <c r="J25" s="44">
        <v>704.2335261203476</v>
      </c>
      <c r="K25" s="44">
        <v>1732.3911838855913</v>
      </c>
      <c r="L25" s="44">
        <v>7060.243296715203</v>
      </c>
      <c r="M25" s="44">
        <f t="shared" si="1"/>
        <v>-5327.8521128296115</v>
      </c>
      <c r="N25" s="44">
        <f t="shared" si="2"/>
        <v>-874.4428510525996</v>
      </c>
      <c r="O25" s="44"/>
      <c r="P25" s="44"/>
      <c r="Q25" s="44"/>
      <c r="R25" s="44">
        <f t="shared" si="3"/>
        <v>0</v>
      </c>
      <c r="S25" s="44">
        <f t="shared" si="4"/>
        <v>-874.4428510525996</v>
      </c>
      <c r="T25" s="44">
        <f t="shared" si="5"/>
        <v>17122.5571489474</v>
      </c>
      <c r="U25" s="5">
        <v>862</v>
      </c>
      <c r="V25" s="29">
        <v>4.94662544478796</v>
      </c>
      <c r="W25" s="30">
        <v>5.1454138702460845</v>
      </c>
      <c r="X25" s="30">
        <v>6.236852578315992</v>
      </c>
      <c r="Y25" s="30">
        <v>6.387927611051228</v>
      </c>
      <c r="Z25" s="30">
        <v>5.186897446016801</v>
      </c>
      <c r="AA25" s="30">
        <v>6.353389782986597</v>
      </c>
      <c r="AB25" s="31">
        <v>5.271067572080597</v>
      </c>
      <c r="AC25" s="17">
        <v>4.799287344802628</v>
      </c>
      <c r="AD25" s="49">
        <f t="shared" si="6"/>
        <v>5.0342947756082745</v>
      </c>
      <c r="AE25" s="59">
        <f t="shared" si="7"/>
        <v>0.04896715156264756</v>
      </c>
    </row>
    <row r="26" spans="1:31" ht="12">
      <c r="A26" s="13" t="s">
        <v>709</v>
      </c>
      <c r="B26" s="19" t="s">
        <v>405</v>
      </c>
      <c r="C26" s="5" t="s">
        <v>837</v>
      </c>
      <c r="D26" s="8">
        <v>9039</v>
      </c>
      <c r="E26" s="8">
        <v>9042</v>
      </c>
      <c r="F26" s="5">
        <f t="shared" si="0"/>
        <v>9040.5</v>
      </c>
      <c r="G26" s="52"/>
      <c r="H26" s="50"/>
      <c r="I26" s="44"/>
      <c r="J26" s="44">
        <v>536.3982645348244</v>
      </c>
      <c r="K26" s="44">
        <v>5559.583104249065</v>
      </c>
      <c r="L26" s="44">
        <v>2864.120475657119</v>
      </c>
      <c r="M26" s="44">
        <f t="shared" si="1"/>
        <v>2695.462628591946</v>
      </c>
      <c r="N26" s="44">
        <f t="shared" si="2"/>
        <v>442.3974194358528</v>
      </c>
      <c r="O26" s="44"/>
      <c r="P26" s="44"/>
      <c r="Q26" s="44"/>
      <c r="R26" s="44">
        <f t="shared" si="3"/>
        <v>0</v>
      </c>
      <c r="S26" s="44">
        <f t="shared" si="4"/>
        <v>442.3974194358528</v>
      </c>
      <c r="T26" s="44">
        <f t="shared" si="5"/>
        <v>9482.897419435852</v>
      </c>
      <c r="U26" s="5">
        <v>1194</v>
      </c>
      <c r="V26" s="29">
        <v>18.036951501154736</v>
      </c>
      <c r="W26" s="30">
        <v>12.743322770484383</v>
      </c>
      <c r="X26" s="30">
        <v>12.431941923774954</v>
      </c>
      <c r="Y26" s="30">
        <v>11.327334083239595</v>
      </c>
      <c r="Z26" s="30">
        <v>11.309925725860905</v>
      </c>
      <c r="AA26" s="30">
        <v>13.43067320552831</v>
      </c>
      <c r="AB26" s="31">
        <v>14.514692787177205</v>
      </c>
      <c r="AC26" s="17">
        <v>13.209425821440423</v>
      </c>
      <c r="AD26" s="49">
        <f t="shared" si="6"/>
        <v>12.591088432031485</v>
      </c>
      <c r="AE26" s="59">
        <f t="shared" si="7"/>
        <v>-0.04681031543440022</v>
      </c>
    </row>
    <row r="27" spans="1:31" ht="12">
      <c r="A27" s="13" t="s">
        <v>709</v>
      </c>
      <c r="B27" s="19" t="s">
        <v>406</v>
      </c>
      <c r="C27" s="5" t="s">
        <v>838</v>
      </c>
      <c r="D27" s="8">
        <v>12373</v>
      </c>
      <c r="E27" s="8">
        <v>12384</v>
      </c>
      <c r="F27" s="5">
        <f t="shared" si="0"/>
        <v>12378.5</v>
      </c>
      <c r="G27" s="52"/>
      <c r="H27" s="50"/>
      <c r="I27" s="44"/>
      <c r="J27" s="44">
        <v>678.5888903976806</v>
      </c>
      <c r="K27" s="44">
        <v>6008.120689452567</v>
      </c>
      <c r="L27" s="44">
        <v>4081.8033892725393</v>
      </c>
      <c r="M27" s="44">
        <f t="shared" si="1"/>
        <v>1926.3173001800274</v>
      </c>
      <c r="N27" s="44">
        <f t="shared" si="2"/>
        <v>316.1601253805747</v>
      </c>
      <c r="O27" s="44"/>
      <c r="P27" s="44"/>
      <c r="Q27" s="44"/>
      <c r="R27" s="44">
        <f t="shared" si="3"/>
        <v>0</v>
      </c>
      <c r="S27" s="44">
        <f t="shared" si="4"/>
        <v>316.1601253805747</v>
      </c>
      <c r="T27" s="44">
        <f t="shared" si="5"/>
        <v>12694.660125380575</v>
      </c>
      <c r="U27" s="5">
        <v>953</v>
      </c>
      <c r="V27" s="29">
        <v>8.365924162557388</v>
      </c>
      <c r="W27" s="30">
        <v>6.82384193923294</v>
      </c>
      <c r="X27" s="30">
        <v>7.166419264390565</v>
      </c>
      <c r="Y27" s="30">
        <v>6.81686886192952</v>
      </c>
      <c r="Z27" s="30">
        <v>6.4002625748748665</v>
      </c>
      <c r="AA27" s="30">
        <v>6.693777958519724</v>
      </c>
      <c r="AB27" s="31">
        <v>8.099562185827793</v>
      </c>
      <c r="AC27" s="17">
        <v>7.702254909884426</v>
      </c>
      <c r="AD27" s="49">
        <f t="shared" si="6"/>
        <v>7.507093459671729</v>
      </c>
      <c r="AE27" s="59">
        <f t="shared" si="7"/>
        <v>-0.025338222701801683</v>
      </c>
    </row>
    <row r="28" spans="1:31" ht="12">
      <c r="A28" s="13" t="s">
        <v>709</v>
      </c>
      <c r="B28" s="19" t="s">
        <v>389</v>
      </c>
      <c r="C28" s="5" t="s">
        <v>839</v>
      </c>
      <c r="D28" s="8">
        <v>19371</v>
      </c>
      <c r="E28" s="8">
        <v>19528</v>
      </c>
      <c r="F28" s="5">
        <f t="shared" si="0"/>
        <v>19449.5</v>
      </c>
      <c r="G28" s="52">
        <v>8513</v>
      </c>
      <c r="H28" s="50">
        <f>G28</f>
        <v>8513</v>
      </c>
      <c r="I28" s="44">
        <f>G28/365+(H28*10/24)/365</f>
        <v>33.04132420091324</v>
      </c>
      <c r="J28" s="44">
        <v>1292.4133289209155</v>
      </c>
      <c r="K28" s="44">
        <v>1576.1834406690175</v>
      </c>
      <c r="L28" s="44">
        <v>6034.107109373988</v>
      </c>
      <c r="M28" s="44">
        <f t="shared" si="1"/>
        <v>-4457.923668704971</v>
      </c>
      <c r="N28" s="44">
        <f t="shared" si="2"/>
        <v>-731.6643555571429</v>
      </c>
      <c r="O28" s="44"/>
      <c r="P28" s="44"/>
      <c r="Q28" s="44"/>
      <c r="R28" s="44">
        <f t="shared" si="3"/>
        <v>0</v>
      </c>
      <c r="S28" s="44">
        <f t="shared" si="4"/>
        <v>-698.6230313562297</v>
      </c>
      <c r="T28" s="44">
        <f t="shared" si="5"/>
        <v>18750.87696864377</v>
      </c>
      <c r="U28" s="5">
        <v>1132</v>
      </c>
      <c r="V28" s="29">
        <v>6.472196900638104</v>
      </c>
      <c r="W28" s="30">
        <v>5.136383633963924</v>
      </c>
      <c r="X28" s="30">
        <v>5.349547387937616</v>
      </c>
      <c r="Y28" s="30">
        <v>5.224402042461704</v>
      </c>
      <c r="Z28" s="30">
        <v>5.213144343579127</v>
      </c>
      <c r="AA28" s="30">
        <v>6.164203439751749</v>
      </c>
      <c r="AB28" s="31">
        <v>6.162494144589601</v>
      </c>
      <c r="AC28" s="17">
        <v>5.8437871044344645</v>
      </c>
      <c r="AD28" s="49">
        <f t="shared" si="6"/>
        <v>6.037050970431898</v>
      </c>
      <c r="AE28" s="59">
        <f t="shared" si="7"/>
        <v>0.033071681521521984</v>
      </c>
    </row>
    <row r="29" spans="1:31" ht="12">
      <c r="A29" s="13" t="s">
        <v>709</v>
      </c>
      <c r="B29" s="19" t="s">
        <v>407</v>
      </c>
      <c r="C29" s="5" t="s">
        <v>840</v>
      </c>
      <c r="D29" s="8">
        <v>12533</v>
      </c>
      <c r="E29" s="8">
        <v>12576</v>
      </c>
      <c r="F29" s="5">
        <f t="shared" si="0"/>
        <v>12554.5</v>
      </c>
      <c r="G29" s="52">
        <v>36726</v>
      </c>
      <c r="H29" s="50">
        <f>G29</f>
        <v>36726</v>
      </c>
      <c r="I29" s="44">
        <f>G29/365+(H29*10/24)/365</f>
        <v>142.54383561643834</v>
      </c>
      <c r="J29" s="44">
        <v>761.0095905037289</v>
      </c>
      <c r="K29" s="44">
        <v>2242.7166890683843</v>
      </c>
      <c r="L29" s="44">
        <v>3858.0938598901084</v>
      </c>
      <c r="M29" s="44">
        <f t="shared" si="1"/>
        <v>-1615.3771708217241</v>
      </c>
      <c r="N29" s="44">
        <f t="shared" si="2"/>
        <v>-265.1265442179148</v>
      </c>
      <c r="O29" s="44"/>
      <c r="P29" s="44"/>
      <c r="Q29" s="44"/>
      <c r="R29" s="44">
        <f t="shared" si="3"/>
        <v>0</v>
      </c>
      <c r="S29" s="44">
        <f t="shared" si="4"/>
        <v>-122.58270860147644</v>
      </c>
      <c r="T29" s="44">
        <f t="shared" si="5"/>
        <v>12431.917291398524</v>
      </c>
      <c r="U29" s="5">
        <v>636</v>
      </c>
      <c r="V29" s="29">
        <v>7.720314439387671</v>
      </c>
      <c r="W29" s="30">
        <v>4.3737250101999186</v>
      </c>
      <c r="X29" s="30">
        <v>3.9068858863747358</v>
      </c>
      <c r="Y29" s="30">
        <v>4.656662860870984</v>
      </c>
      <c r="Z29" s="30">
        <v>5.01580098857467</v>
      </c>
      <c r="AA29" s="30">
        <v>4.501659784632824</v>
      </c>
      <c r="AB29" s="31">
        <v>5.5461370791959315</v>
      </c>
      <c r="AC29" s="17">
        <v>5.074603047953403</v>
      </c>
      <c r="AD29" s="49">
        <f t="shared" si="6"/>
        <v>5.115864151059305</v>
      </c>
      <c r="AE29" s="59">
        <f t="shared" si="7"/>
        <v>0.00813090259789733</v>
      </c>
    </row>
    <row r="30" spans="1:31" ht="12">
      <c r="A30" s="13" t="s">
        <v>709</v>
      </c>
      <c r="B30" s="19" t="s">
        <v>408</v>
      </c>
      <c r="C30" s="5" t="s">
        <v>841</v>
      </c>
      <c r="D30" s="8">
        <v>21415</v>
      </c>
      <c r="E30" s="8">
        <v>21556</v>
      </c>
      <c r="F30" s="5">
        <f t="shared" si="0"/>
        <v>21485.5</v>
      </c>
      <c r="G30" s="52">
        <v>15337</v>
      </c>
      <c r="H30" s="50">
        <f>G30</f>
        <v>15337</v>
      </c>
      <c r="I30" s="44">
        <f>G30/365+(H30*10/24)/365</f>
        <v>59.52716894977169</v>
      </c>
      <c r="J30" s="44">
        <v>1131.9664141083972</v>
      </c>
      <c r="K30" s="44">
        <v>2484.0161245351715</v>
      </c>
      <c r="L30" s="44">
        <v>6205.325069587107</v>
      </c>
      <c r="M30" s="44">
        <f t="shared" si="1"/>
        <v>-3721.308945051935</v>
      </c>
      <c r="N30" s="44">
        <f t="shared" si="2"/>
        <v>-610.7662027110068</v>
      </c>
      <c r="O30" s="44"/>
      <c r="P30" s="44"/>
      <c r="Q30" s="44"/>
      <c r="R30" s="44">
        <f t="shared" si="3"/>
        <v>0</v>
      </c>
      <c r="S30" s="44">
        <f t="shared" si="4"/>
        <v>-551.2390337612351</v>
      </c>
      <c r="T30" s="44">
        <f t="shared" si="5"/>
        <v>20934.260966238766</v>
      </c>
      <c r="U30" s="5">
        <v>914</v>
      </c>
      <c r="V30" s="29">
        <v>3.288038087681016</v>
      </c>
      <c r="W30" s="30">
        <v>4.474689121707628</v>
      </c>
      <c r="X30" s="30">
        <v>4.608004651613529</v>
      </c>
      <c r="Y30" s="30">
        <v>4.220545113685526</v>
      </c>
      <c r="Z30" s="30">
        <v>4.456506213398086</v>
      </c>
      <c r="AA30" s="30">
        <v>4.7576386269332325</v>
      </c>
      <c r="AB30" s="31">
        <v>5.0129320479661414</v>
      </c>
      <c r="AC30" s="17">
        <v>4.268036423067943</v>
      </c>
      <c r="AD30" s="49">
        <f t="shared" si="6"/>
        <v>4.366048562564648</v>
      </c>
      <c r="AE30" s="59">
        <f t="shared" si="7"/>
        <v>0.022964222837220445</v>
      </c>
    </row>
    <row r="31" spans="1:31" ht="12">
      <c r="A31" s="13" t="s">
        <v>709</v>
      </c>
      <c r="B31" s="19" t="s">
        <v>380</v>
      </c>
      <c r="C31" s="5" t="s">
        <v>842</v>
      </c>
      <c r="D31" s="8">
        <v>18656</v>
      </c>
      <c r="E31" s="8">
        <v>18632</v>
      </c>
      <c r="F31" s="5">
        <f t="shared" si="0"/>
        <v>18644</v>
      </c>
      <c r="G31" s="52"/>
      <c r="H31" s="50"/>
      <c r="I31" s="44"/>
      <c r="J31" s="44">
        <v>1405.4060798720507</v>
      </c>
      <c r="K31" s="44">
        <v>10662.763066931271</v>
      </c>
      <c r="L31" s="44">
        <v>6183.372200222592</v>
      </c>
      <c r="M31" s="44">
        <f t="shared" si="1"/>
        <v>4479.390866708679</v>
      </c>
      <c r="N31" s="44">
        <f t="shared" si="2"/>
        <v>735.1876961884021</v>
      </c>
      <c r="O31" s="44"/>
      <c r="P31" s="44"/>
      <c r="Q31" s="44"/>
      <c r="R31" s="44">
        <f t="shared" si="3"/>
        <v>0</v>
      </c>
      <c r="S31" s="44">
        <f t="shared" si="4"/>
        <v>735.1876961884021</v>
      </c>
      <c r="T31" s="44">
        <f t="shared" si="5"/>
        <v>19379.1876961884</v>
      </c>
      <c r="U31" s="5">
        <v>1227</v>
      </c>
      <c r="V31" s="29">
        <v>5.539014662097634</v>
      </c>
      <c r="W31" s="30">
        <v>6.026292532037119</v>
      </c>
      <c r="X31" s="30">
        <v>5.989797597498766</v>
      </c>
      <c r="Y31" s="30">
        <v>5.830427201394944</v>
      </c>
      <c r="Z31" s="30">
        <v>6.19944628413224</v>
      </c>
      <c r="AA31" s="30">
        <v>6.206709956709957</v>
      </c>
      <c r="AB31" s="31">
        <v>6.385613525009422</v>
      </c>
      <c r="AC31" s="17">
        <v>6.576972555746141</v>
      </c>
      <c r="AD31" s="49">
        <f t="shared" si="6"/>
        <v>6.331534733219662</v>
      </c>
      <c r="AE31" s="59">
        <f t="shared" si="7"/>
        <v>-0.03731775075023626</v>
      </c>
    </row>
    <row r="32" spans="1:31" ht="12">
      <c r="A32" s="13" t="s">
        <v>709</v>
      </c>
      <c r="B32" s="19" t="s">
        <v>390</v>
      </c>
      <c r="C32" s="5" t="s">
        <v>843</v>
      </c>
      <c r="D32" s="8">
        <v>14616</v>
      </c>
      <c r="E32" s="8">
        <v>14763</v>
      </c>
      <c r="F32" s="5">
        <f t="shared" si="0"/>
        <v>14689.5</v>
      </c>
      <c r="G32" s="52">
        <v>89501</v>
      </c>
      <c r="H32" s="50">
        <f>G32</f>
        <v>89501</v>
      </c>
      <c r="I32" s="44">
        <f>G32/365+(H32*10/24)/365</f>
        <v>347.3783105022831</v>
      </c>
      <c r="J32" s="44">
        <v>1640.4835432238917</v>
      </c>
      <c r="K32" s="44">
        <v>5080.197803943173</v>
      </c>
      <c r="L32" s="44">
        <v>3863.5547194343303</v>
      </c>
      <c r="M32" s="44">
        <f t="shared" si="1"/>
        <v>1216.643084508843</v>
      </c>
      <c r="N32" s="44">
        <f t="shared" si="2"/>
        <v>199.6836295379668</v>
      </c>
      <c r="O32" s="44"/>
      <c r="P32" s="44"/>
      <c r="Q32" s="44"/>
      <c r="R32" s="44">
        <f t="shared" si="3"/>
        <v>0</v>
      </c>
      <c r="S32" s="44">
        <f t="shared" si="4"/>
        <v>547.06194004025</v>
      </c>
      <c r="T32" s="44">
        <f t="shared" si="5"/>
        <v>15236.56194004025</v>
      </c>
      <c r="U32" s="5">
        <v>835</v>
      </c>
      <c r="V32" s="29">
        <v>3.7279126562275535</v>
      </c>
      <c r="W32" s="30">
        <v>6.466431095406361</v>
      </c>
      <c r="X32" s="30">
        <v>5.92913441738266</v>
      </c>
      <c r="Y32" s="30">
        <v>5.382116118095777</v>
      </c>
      <c r="Z32" s="30">
        <v>5.258347978910368</v>
      </c>
      <c r="AA32" s="30">
        <v>5.332131465816115</v>
      </c>
      <c r="AB32" s="31">
        <v>5.9665542632991535</v>
      </c>
      <c r="AC32" s="17">
        <v>5.712917350848385</v>
      </c>
      <c r="AD32" s="49">
        <f t="shared" si="6"/>
        <v>5.480238936355443</v>
      </c>
      <c r="AE32" s="59">
        <f t="shared" si="7"/>
        <v>-0.04072847552369871</v>
      </c>
    </row>
    <row r="33" spans="1:31" ht="12">
      <c r="A33" s="13" t="s">
        <v>709</v>
      </c>
      <c r="B33" s="19" t="s">
        <v>415</v>
      </c>
      <c r="C33" s="5" t="s">
        <v>844</v>
      </c>
      <c r="D33" s="8">
        <v>10891</v>
      </c>
      <c r="E33" s="8">
        <v>10963</v>
      </c>
      <c r="F33" s="5">
        <f t="shared" si="0"/>
        <v>10927</v>
      </c>
      <c r="G33" s="52"/>
      <c r="H33" s="50"/>
      <c r="I33" s="44"/>
      <c r="J33" s="44">
        <v>518.0818251584592</v>
      </c>
      <c r="K33" s="44">
        <v>1631.2253986179842</v>
      </c>
      <c r="L33" s="44">
        <v>3683.021306552237</v>
      </c>
      <c r="M33" s="44">
        <f t="shared" si="1"/>
        <v>-2051.7959079342527</v>
      </c>
      <c r="N33" s="44">
        <f t="shared" si="2"/>
        <v>-336.7545167388667</v>
      </c>
      <c r="O33" s="44"/>
      <c r="P33" s="44"/>
      <c r="Q33" s="44"/>
      <c r="R33" s="44">
        <f t="shared" si="3"/>
        <v>0</v>
      </c>
      <c r="S33" s="44">
        <f t="shared" si="4"/>
        <v>-336.7545167388667</v>
      </c>
      <c r="T33" s="44">
        <f t="shared" si="5"/>
        <v>10590.245483261133</v>
      </c>
      <c r="U33" s="5">
        <v>561</v>
      </c>
      <c r="V33" s="29">
        <v>4.650246305418719</v>
      </c>
      <c r="W33" s="30">
        <v>4.80935045027783</v>
      </c>
      <c r="X33" s="30">
        <v>4.108556351300415</v>
      </c>
      <c r="Y33" s="30">
        <v>4.790026246719161</v>
      </c>
      <c r="Z33" s="30">
        <v>4.18452935694315</v>
      </c>
      <c r="AA33" s="30">
        <v>6.360358694647314</v>
      </c>
      <c r="AB33" s="31">
        <v>5.207089723574249</v>
      </c>
      <c r="AC33" s="17">
        <v>5.151042144890276</v>
      </c>
      <c r="AD33" s="49">
        <f t="shared" si="6"/>
        <v>5.297327629342612</v>
      </c>
      <c r="AE33" s="59">
        <f t="shared" si="7"/>
        <v>0.02839920162514063</v>
      </c>
    </row>
    <row r="34" spans="1:31" ht="12">
      <c r="A34" s="13" t="s">
        <v>709</v>
      </c>
      <c r="B34" s="19" t="s">
        <v>409</v>
      </c>
      <c r="C34" s="5" t="s">
        <v>845</v>
      </c>
      <c r="D34" s="8">
        <v>14656</v>
      </c>
      <c r="E34" s="8">
        <v>14712</v>
      </c>
      <c r="F34" s="5">
        <f t="shared" si="0"/>
        <v>14684</v>
      </c>
      <c r="G34" s="52">
        <v>15769</v>
      </c>
      <c r="H34" s="50">
        <f>G34</f>
        <v>15769</v>
      </c>
      <c r="I34" s="44">
        <f>G34/365+(H34*10/24)/365</f>
        <v>61.203881278538816</v>
      </c>
      <c r="J34" s="44">
        <v>675.5813131475601</v>
      </c>
      <c r="K34" s="44">
        <v>2677.7025354509865</v>
      </c>
      <c r="L34" s="44">
        <v>4418.409321322887</v>
      </c>
      <c r="M34" s="44">
        <f t="shared" si="1"/>
        <v>-1740.7067858719006</v>
      </c>
      <c r="N34" s="44">
        <f t="shared" si="2"/>
        <v>-285.69648189353035</v>
      </c>
      <c r="O34" s="44"/>
      <c r="P34" s="44"/>
      <c r="Q34" s="44"/>
      <c r="R34" s="44">
        <f t="shared" si="3"/>
        <v>0</v>
      </c>
      <c r="S34" s="44">
        <f t="shared" si="4"/>
        <v>-224.49260061499155</v>
      </c>
      <c r="T34" s="44">
        <f t="shared" si="5"/>
        <v>14459.50739938501</v>
      </c>
      <c r="U34" s="5">
        <v>541</v>
      </c>
      <c r="V34" s="29">
        <v>4.833558094967706</v>
      </c>
      <c r="W34" s="30">
        <v>3.989712935288802</v>
      </c>
      <c r="X34" s="30">
        <v>3.8800827015851134</v>
      </c>
      <c r="Y34" s="30">
        <v>4.724463756121112</v>
      </c>
      <c r="Z34" s="30">
        <v>4.100838027201538</v>
      </c>
      <c r="AA34" s="30">
        <v>3.750598863869687</v>
      </c>
      <c r="AB34" s="31">
        <v>3.3676460563092236</v>
      </c>
      <c r="AC34" s="17">
        <v>3.69132096069869</v>
      </c>
      <c r="AD34" s="49">
        <f t="shared" si="6"/>
        <v>3.741482922322857</v>
      </c>
      <c r="AE34" s="59">
        <f t="shared" si="7"/>
        <v>0.013589162838517426</v>
      </c>
    </row>
    <row r="35" spans="1:31" ht="12">
      <c r="A35" s="13" t="s">
        <v>709</v>
      </c>
      <c r="B35" s="19" t="s">
        <v>419</v>
      </c>
      <c r="C35" s="5" t="s">
        <v>846</v>
      </c>
      <c r="D35" s="8">
        <v>20727</v>
      </c>
      <c r="E35" s="8">
        <v>20871</v>
      </c>
      <c r="F35" s="5">
        <f t="shared" si="0"/>
        <v>20799</v>
      </c>
      <c r="G35" s="52">
        <v>25283</v>
      </c>
      <c r="H35" s="50">
        <f>G35</f>
        <v>25283</v>
      </c>
      <c r="I35" s="44">
        <f>G35/365+(H35*10/24)/365</f>
        <v>98.13036529680366</v>
      </c>
      <c r="J35" s="44">
        <v>2345.828107382737</v>
      </c>
      <c r="K35" s="44">
        <v>5339.779929408516</v>
      </c>
      <c r="L35" s="44">
        <v>5551.238383355255</v>
      </c>
      <c r="M35" s="44">
        <f t="shared" si="1"/>
        <v>-211.4584539467387</v>
      </c>
      <c r="N35" s="44">
        <f t="shared" si="2"/>
        <v>-34.70598084040223</v>
      </c>
      <c r="O35" s="44"/>
      <c r="P35" s="44"/>
      <c r="Q35" s="44"/>
      <c r="R35" s="44">
        <f t="shared" si="3"/>
        <v>0</v>
      </c>
      <c r="S35" s="44">
        <f t="shared" si="4"/>
        <v>63.42438445640143</v>
      </c>
      <c r="T35" s="44">
        <f t="shared" si="5"/>
        <v>20862.4243844564</v>
      </c>
      <c r="U35" s="5">
        <v>1462</v>
      </c>
      <c r="V35" s="29">
        <v>6.820803450524099</v>
      </c>
      <c r="W35" s="30">
        <v>5.7374993730879185</v>
      </c>
      <c r="X35" s="30">
        <v>4.680023923444976</v>
      </c>
      <c r="Y35" s="30">
        <v>5.416357795898196</v>
      </c>
      <c r="Z35" s="30">
        <v>6.394063006831474</v>
      </c>
      <c r="AA35" s="30">
        <v>7.452991452991453</v>
      </c>
      <c r="AB35" s="31">
        <v>8.284685736524617</v>
      </c>
      <c r="AC35" s="17">
        <v>7.053601582476962</v>
      </c>
      <c r="AD35" s="49">
        <f t="shared" si="6"/>
        <v>7.007814494892868</v>
      </c>
      <c r="AE35" s="59">
        <f t="shared" si="7"/>
        <v>-0.006491306185742309</v>
      </c>
    </row>
    <row r="36" spans="1:31" ht="12">
      <c r="A36" s="13" t="s">
        <v>709</v>
      </c>
      <c r="B36" s="19" t="s">
        <v>410</v>
      </c>
      <c r="C36" s="5" t="s">
        <v>847</v>
      </c>
      <c r="D36" s="8">
        <v>16770</v>
      </c>
      <c r="E36" s="8">
        <v>16939</v>
      </c>
      <c r="F36" s="5">
        <f t="shared" si="0"/>
        <v>16854.5</v>
      </c>
      <c r="G36" s="52"/>
      <c r="H36" s="50"/>
      <c r="I36" s="44"/>
      <c r="J36" s="44">
        <v>1430.1907160276464</v>
      </c>
      <c r="K36" s="44">
        <v>4083.285255867841</v>
      </c>
      <c r="L36" s="44">
        <v>5009.5994640697145</v>
      </c>
      <c r="M36" s="44">
        <f t="shared" si="1"/>
        <v>-926.3142082018735</v>
      </c>
      <c r="N36" s="44">
        <f t="shared" si="2"/>
        <v>-152.0329055755986</v>
      </c>
      <c r="O36" s="44"/>
      <c r="P36" s="44"/>
      <c r="Q36" s="44"/>
      <c r="R36" s="44">
        <f t="shared" si="3"/>
        <v>0</v>
      </c>
      <c r="S36" s="44">
        <f t="shared" si="4"/>
        <v>-152.0329055755986</v>
      </c>
      <c r="T36" s="44">
        <f t="shared" si="5"/>
        <v>16702.467094424403</v>
      </c>
      <c r="U36" s="5">
        <v>1115</v>
      </c>
      <c r="V36" s="29">
        <v>6.56189343184522</v>
      </c>
      <c r="W36" s="30">
        <v>6.4473766493652676</v>
      </c>
      <c r="X36" s="30">
        <v>5.961670516261939</v>
      </c>
      <c r="Y36" s="30">
        <v>6.970260223048327</v>
      </c>
      <c r="Z36" s="30">
        <v>6.276562981213428</v>
      </c>
      <c r="AA36" s="30">
        <v>6.9632966096536615</v>
      </c>
      <c r="AB36" s="31">
        <v>5.803221330759486</v>
      </c>
      <c r="AC36" s="17">
        <v>6.6487775790101376</v>
      </c>
      <c r="AD36" s="49">
        <f t="shared" si="6"/>
        <v>6.67566050989083</v>
      </c>
      <c r="AE36" s="59">
        <f t="shared" si="7"/>
        <v>0.004043289245463744</v>
      </c>
    </row>
    <row r="37" spans="1:31" ht="12">
      <c r="A37" s="13" t="s">
        <v>709</v>
      </c>
      <c r="B37" s="19" t="s">
        <v>412</v>
      </c>
      <c r="C37" s="5" t="s">
        <v>848</v>
      </c>
      <c r="D37" s="8">
        <v>40236</v>
      </c>
      <c r="E37" s="8">
        <v>40515</v>
      </c>
      <c r="F37" s="5">
        <f t="shared" si="0"/>
        <v>40375.5</v>
      </c>
      <c r="G37" s="52">
        <v>19480</v>
      </c>
      <c r="H37" s="50">
        <f>G37</f>
        <v>19480</v>
      </c>
      <c r="I37" s="44">
        <f>G37/365+(H37*10/24)/365</f>
        <v>75.60730593607306</v>
      </c>
      <c r="J37" s="44">
        <v>4294.82911101162</v>
      </c>
      <c r="K37" s="44">
        <v>6473.7582273535845</v>
      </c>
      <c r="L37" s="44">
        <v>11186.377432510888</v>
      </c>
      <c r="M37" s="44">
        <f t="shared" si="1"/>
        <v>-4712.619205157303</v>
      </c>
      <c r="N37" s="44">
        <f t="shared" si="2"/>
        <v>-773.4666965998758</v>
      </c>
      <c r="O37" s="44"/>
      <c r="P37" s="44"/>
      <c r="Q37" s="44"/>
      <c r="R37" s="44">
        <f t="shared" si="3"/>
        <v>0</v>
      </c>
      <c r="S37" s="44">
        <f t="shared" si="4"/>
        <v>-697.8593906638027</v>
      </c>
      <c r="T37" s="44">
        <f t="shared" si="5"/>
        <v>39677.640609336195</v>
      </c>
      <c r="U37" s="5">
        <v>2571</v>
      </c>
      <c r="V37" s="29">
        <v>4.8612789729541</v>
      </c>
      <c r="W37" s="30">
        <v>5.631327702879925</v>
      </c>
      <c r="X37" s="30">
        <v>4.876275543323034</v>
      </c>
      <c r="Y37" s="30">
        <v>4.653805428578807</v>
      </c>
      <c r="Z37" s="30">
        <v>4.546034337610654</v>
      </c>
      <c r="AA37" s="30">
        <v>6.095497815822034</v>
      </c>
      <c r="AB37" s="31">
        <v>6.291075101590328</v>
      </c>
      <c r="AC37" s="17">
        <v>6.3898001789442285</v>
      </c>
      <c r="AD37" s="49">
        <f t="shared" si="6"/>
        <v>6.479719964485592</v>
      </c>
      <c r="AE37" s="59">
        <f t="shared" si="7"/>
        <v>0.014072393975271514</v>
      </c>
    </row>
    <row r="38" spans="1:31" ht="12">
      <c r="A38" s="13" t="s">
        <v>709</v>
      </c>
      <c r="B38" s="19" t="s">
        <v>416</v>
      </c>
      <c r="C38" s="5" t="s">
        <v>849</v>
      </c>
      <c r="D38" s="8">
        <v>34123</v>
      </c>
      <c r="E38" s="8">
        <v>34259</v>
      </c>
      <c r="F38" s="5">
        <f t="shared" si="0"/>
        <v>34191</v>
      </c>
      <c r="G38" s="52">
        <v>26206</v>
      </c>
      <c r="H38" s="50">
        <f>G38</f>
        <v>26206</v>
      </c>
      <c r="I38" s="44">
        <f>G38/365+(H38*10/24)/365</f>
        <v>101.71278538812786</v>
      </c>
      <c r="J38" s="44">
        <v>3798.233459061138</v>
      </c>
      <c r="K38" s="44">
        <v>12243.616692453676</v>
      </c>
      <c r="L38" s="44">
        <v>8773.879719825874</v>
      </c>
      <c r="M38" s="44">
        <f t="shared" si="1"/>
        <v>3469.736972627801</v>
      </c>
      <c r="N38" s="44">
        <f t="shared" si="2"/>
        <v>569.4765219629704</v>
      </c>
      <c r="O38" s="44"/>
      <c r="P38" s="44"/>
      <c r="Q38" s="44"/>
      <c r="R38" s="44">
        <f t="shared" si="3"/>
        <v>0</v>
      </c>
      <c r="S38" s="44">
        <f t="shared" si="4"/>
        <v>671.1893073510983</v>
      </c>
      <c r="T38" s="44">
        <f t="shared" si="5"/>
        <v>34862.1893073511</v>
      </c>
      <c r="U38" s="5">
        <v>3683</v>
      </c>
      <c r="V38" s="29">
        <v>8.449566649063403</v>
      </c>
      <c r="W38" s="30">
        <v>8.234437126293745</v>
      </c>
      <c r="X38" s="30">
        <v>8.328324116374128</v>
      </c>
      <c r="Y38" s="30">
        <v>9.62145584653778</v>
      </c>
      <c r="Z38" s="30">
        <v>9.112623910187507</v>
      </c>
      <c r="AA38" s="30">
        <v>10.357206432089242</v>
      </c>
      <c r="AB38" s="31">
        <v>11.090480400825228</v>
      </c>
      <c r="AC38" s="17">
        <v>10.79330656741787</v>
      </c>
      <c r="AD38" s="49">
        <f t="shared" si="6"/>
        <v>10.564454135481952</v>
      </c>
      <c r="AE38" s="59">
        <f t="shared" si="7"/>
        <v>-0.021203180925738065</v>
      </c>
    </row>
    <row r="39" spans="1:31" ht="12">
      <c r="A39" s="13" t="s">
        <v>709</v>
      </c>
      <c r="B39" s="19" t="s">
        <v>417</v>
      </c>
      <c r="C39" s="5" t="s">
        <v>850</v>
      </c>
      <c r="D39" s="8">
        <v>81927</v>
      </c>
      <c r="E39" s="8">
        <v>82239</v>
      </c>
      <c r="F39" s="5">
        <f t="shared" si="0"/>
        <v>82083</v>
      </c>
      <c r="G39" s="52">
        <v>174068</v>
      </c>
      <c r="H39" s="50">
        <f>G39</f>
        <v>174068</v>
      </c>
      <c r="I39" s="44">
        <f>G39/365+(H39*10/24)/365</f>
        <v>675.606392694064</v>
      </c>
      <c r="J39" s="44">
        <v>10403.132710727205</v>
      </c>
      <c r="K39" s="44">
        <v>32950.371314771946</v>
      </c>
      <c r="L39" s="44">
        <v>20058.022732200745</v>
      </c>
      <c r="M39" s="44">
        <f t="shared" si="1"/>
        <v>12892.348582571201</v>
      </c>
      <c r="N39" s="44">
        <f t="shared" si="2"/>
        <v>2115.978787053852</v>
      </c>
      <c r="O39" s="44">
        <v>5645</v>
      </c>
      <c r="P39" s="44"/>
      <c r="Q39" s="44">
        <f>O39+P39</f>
        <v>5645</v>
      </c>
      <c r="R39" s="44">
        <f t="shared" si="3"/>
        <v>1669.9791666666665</v>
      </c>
      <c r="S39" s="44">
        <f t="shared" si="4"/>
        <v>4461.564346414583</v>
      </c>
      <c r="T39" s="44">
        <f t="shared" si="5"/>
        <v>86544.56434641458</v>
      </c>
      <c r="U39" s="5">
        <v>13614</v>
      </c>
      <c r="V39" s="29">
        <v>14.251438267186298</v>
      </c>
      <c r="W39" s="30">
        <v>13.014971605575631</v>
      </c>
      <c r="X39" s="30">
        <v>12.708897633771146</v>
      </c>
      <c r="Y39" s="30">
        <v>14.117870722433459</v>
      </c>
      <c r="Z39" s="30">
        <v>16.05222444436059</v>
      </c>
      <c r="AA39" s="30">
        <v>18.583629449535565</v>
      </c>
      <c r="AB39" s="31">
        <v>17.97133679268594</v>
      </c>
      <c r="AC39" s="17">
        <v>16.617232414222418</v>
      </c>
      <c r="AD39" s="49">
        <f t="shared" si="6"/>
        <v>15.73062398870809</v>
      </c>
      <c r="AE39" s="59">
        <f t="shared" si="7"/>
        <v>-0.05335475868746319</v>
      </c>
    </row>
    <row r="40" spans="1:31" ht="12">
      <c r="A40" s="13" t="s">
        <v>709</v>
      </c>
      <c r="B40" s="19" t="s">
        <v>413</v>
      </c>
      <c r="C40" s="5" t="s">
        <v>851</v>
      </c>
      <c r="D40" s="8">
        <v>21824</v>
      </c>
      <c r="E40" s="8">
        <v>22046</v>
      </c>
      <c r="F40" s="5">
        <f t="shared" si="0"/>
        <v>21935</v>
      </c>
      <c r="G40" s="52">
        <v>6844</v>
      </c>
      <c r="H40" s="50">
        <f>G40</f>
        <v>6844</v>
      </c>
      <c r="I40" s="44">
        <f>G40/365+(H40*10/24)/365</f>
        <v>26.563470319634703</v>
      </c>
      <c r="J40" s="44">
        <v>1234.9525542345566</v>
      </c>
      <c r="K40" s="44">
        <v>1593.6280289417066</v>
      </c>
      <c r="L40" s="44">
        <v>7055.097524604404</v>
      </c>
      <c r="M40" s="44">
        <f t="shared" si="1"/>
        <v>-5461.469495662697</v>
      </c>
      <c r="N40" s="44">
        <f t="shared" si="2"/>
        <v>-896.3730328069682</v>
      </c>
      <c r="O40" s="44"/>
      <c r="P40" s="44"/>
      <c r="Q40" s="44"/>
      <c r="R40" s="44">
        <f t="shared" si="3"/>
        <v>0</v>
      </c>
      <c r="S40" s="44">
        <f t="shared" si="4"/>
        <v>-869.8095624873336</v>
      </c>
      <c r="T40" s="44">
        <f t="shared" si="5"/>
        <v>21065.190437512665</v>
      </c>
      <c r="U40" s="5">
        <v>1207</v>
      </c>
      <c r="V40" s="29">
        <v>5.072712138275474</v>
      </c>
      <c r="W40" s="30">
        <v>5.028202285108229</v>
      </c>
      <c r="X40" s="30">
        <v>5.09010736196319</v>
      </c>
      <c r="Y40" s="30">
        <v>5.553436933930785</v>
      </c>
      <c r="Z40" s="30">
        <v>4.88920320603489</v>
      </c>
      <c r="AA40" s="30">
        <v>5.451822733866816</v>
      </c>
      <c r="AB40" s="31">
        <v>5.868718709438161</v>
      </c>
      <c r="AC40" s="17">
        <v>5.530608504398827</v>
      </c>
      <c r="AD40" s="49">
        <f t="shared" si="6"/>
        <v>5.72983189295354</v>
      </c>
      <c r="AE40" s="59">
        <f t="shared" si="7"/>
        <v>0.03602196546659545</v>
      </c>
    </row>
    <row r="41" spans="1:31" ht="12">
      <c r="A41" s="13" t="s">
        <v>709</v>
      </c>
      <c r="B41" s="19" t="s">
        <v>414</v>
      </c>
      <c r="C41" s="5" t="s">
        <v>852</v>
      </c>
      <c r="D41" s="8">
        <v>16557</v>
      </c>
      <c r="E41" s="8">
        <v>16711</v>
      </c>
      <c r="F41" s="5">
        <f t="shared" si="0"/>
        <v>16634</v>
      </c>
      <c r="G41" s="52"/>
      <c r="H41" s="50"/>
      <c r="I41" s="44"/>
      <c r="J41" s="44">
        <v>859.7041409252088</v>
      </c>
      <c r="K41" s="44">
        <v>1710.7073301650855</v>
      </c>
      <c r="L41" s="44">
        <v>5486.368585074725</v>
      </c>
      <c r="M41" s="44">
        <f t="shared" si="1"/>
        <v>-3775.66125490964</v>
      </c>
      <c r="N41" s="44">
        <f t="shared" si="2"/>
        <v>-619.6868686354264</v>
      </c>
      <c r="O41" s="44"/>
      <c r="P41" s="44"/>
      <c r="Q41" s="44"/>
      <c r="R41" s="44">
        <f t="shared" si="3"/>
        <v>0</v>
      </c>
      <c r="S41" s="44">
        <f t="shared" si="4"/>
        <v>-619.6868686354264</v>
      </c>
      <c r="T41" s="44">
        <f t="shared" si="5"/>
        <v>16014.313131364574</v>
      </c>
      <c r="U41" s="5">
        <v>582</v>
      </c>
      <c r="V41" s="29">
        <v>4.092503572820579</v>
      </c>
      <c r="W41" s="30">
        <v>4.497867390461419</v>
      </c>
      <c r="X41" s="30">
        <v>3.6265137029955388</v>
      </c>
      <c r="Y41" s="30">
        <v>4.180104976917725</v>
      </c>
      <c r="Z41" s="30">
        <v>4.111397497956874</v>
      </c>
      <c r="AA41" s="30">
        <v>4.244639980171025</v>
      </c>
      <c r="AB41" s="31">
        <v>3.8405088062622306</v>
      </c>
      <c r="AC41" s="17">
        <v>3.515129552455155</v>
      </c>
      <c r="AD41" s="49">
        <f t="shared" si="6"/>
        <v>3.6342489073735753</v>
      </c>
      <c r="AE41" s="59">
        <f t="shared" si="7"/>
        <v>0.03388761442241042</v>
      </c>
    </row>
    <row r="42" spans="1:31" ht="12">
      <c r="A42" s="13" t="s">
        <v>709</v>
      </c>
      <c r="B42" s="19" t="s">
        <v>420</v>
      </c>
      <c r="C42" s="5" t="s">
        <v>853</v>
      </c>
      <c r="D42" s="8">
        <v>16600</v>
      </c>
      <c r="E42" s="8">
        <v>16704</v>
      </c>
      <c r="F42" s="5">
        <f t="shared" si="0"/>
        <v>16652</v>
      </c>
      <c r="G42" s="52"/>
      <c r="H42" s="50"/>
      <c r="I42" s="44"/>
      <c r="J42" s="44">
        <v>1726.4466547729076</v>
      </c>
      <c r="K42" s="44">
        <v>6629.319665745156</v>
      </c>
      <c r="L42" s="44">
        <v>4857.038457783159</v>
      </c>
      <c r="M42" s="44">
        <f t="shared" si="1"/>
        <v>1772.281207961997</v>
      </c>
      <c r="N42" s="44">
        <f t="shared" si="2"/>
        <v>290.8786879848586</v>
      </c>
      <c r="O42" s="44"/>
      <c r="P42" s="44"/>
      <c r="Q42" s="44"/>
      <c r="R42" s="44">
        <f t="shared" si="3"/>
        <v>0</v>
      </c>
      <c r="S42" s="44">
        <f t="shared" si="4"/>
        <v>290.8786879848586</v>
      </c>
      <c r="T42" s="44">
        <f t="shared" si="5"/>
        <v>16942.87868798486</v>
      </c>
      <c r="U42" s="5">
        <v>1317</v>
      </c>
      <c r="V42" s="29">
        <v>6.450177935943061</v>
      </c>
      <c r="W42" s="30">
        <v>6.677985285795134</v>
      </c>
      <c r="X42" s="30">
        <v>6.126395907417805</v>
      </c>
      <c r="Y42" s="30">
        <v>6.4923076923076914</v>
      </c>
      <c r="Z42" s="30">
        <v>7.1284834441124465</v>
      </c>
      <c r="AA42" s="30">
        <v>8.985840493767396</v>
      </c>
      <c r="AB42" s="31">
        <v>8.598379489660177</v>
      </c>
      <c r="AC42" s="17">
        <v>7.933734939759036</v>
      </c>
      <c r="AD42" s="49">
        <f t="shared" si="6"/>
        <v>7.773177299167928</v>
      </c>
      <c r="AE42" s="59">
        <f t="shared" si="7"/>
        <v>-0.020237333590071318</v>
      </c>
    </row>
    <row r="43" spans="1:31" ht="12">
      <c r="A43" s="13" t="s">
        <v>709</v>
      </c>
      <c r="B43" s="19" t="s">
        <v>421</v>
      </c>
      <c r="C43" s="5" t="s">
        <v>854</v>
      </c>
      <c r="D43" s="8">
        <v>8144</v>
      </c>
      <c r="E43" s="8">
        <v>8127</v>
      </c>
      <c r="F43" s="5">
        <f t="shared" si="0"/>
        <v>8135.5</v>
      </c>
      <c r="G43" s="52"/>
      <c r="H43" s="50"/>
      <c r="I43" s="44"/>
      <c r="J43" s="44">
        <v>335.82281634200683</v>
      </c>
      <c r="K43" s="44">
        <v>601.7766922463455</v>
      </c>
      <c r="L43" s="44">
        <v>2706.2479884007944</v>
      </c>
      <c r="M43" s="44">
        <f t="shared" si="1"/>
        <v>-2104.4712961544487</v>
      </c>
      <c r="N43" s="44">
        <f t="shared" si="2"/>
        <v>-345.399955028089</v>
      </c>
      <c r="O43" s="44"/>
      <c r="P43" s="44"/>
      <c r="Q43" s="44"/>
      <c r="R43" s="44">
        <f t="shared" si="3"/>
        <v>0</v>
      </c>
      <c r="S43" s="44">
        <f t="shared" si="4"/>
        <v>-345.399955028089</v>
      </c>
      <c r="T43" s="44">
        <f t="shared" si="5"/>
        <v>7790.100044971911</v>
      </c>
      <c r="U43" s="5">
        <v>394</v>
      </c>
      <c r="V43" s="29">
        <v>4.603174603174604</v>
      </c>
      <c r="W43" s="30">
        <v>3.9492425223358802</v>
      </c>
      <c r="X43" s="30">
        <v>3.225806451612903</v>
      </c>
      <c r="Y43" s="30">
        <v>3.7600716204118174</v>
      </c>
      <c r="Z43" s="30">
        <v>3.4740712564980347</v>
      </c>
      <c r="AA43" s="30">
        <v>4.0251572327044025</v>
      </c>
      <c r="AB43" s="31">
        <v>4.238443425455447</v>
      </c>
      <c r="AC43" s="17">
        <v>4.837917485265226</v>
      </c>
      <c r="AD43" s="49">
        <f t="shared" si="6"/>
        <v>5.057701412375386</v>
      </c>
      <c r="AE43" s="59">
        <f t="shared" si="7"/>
        <v>0.045429449299115264</v>
      </c>
    </row>
    <row r="44" spans="1:31" ht="12">
      <c r="A44" s="13" t="s">
        <v>709</v>
      </c>
      <c r="B44" s="19" t="s">
        <v>411</v>
      </c>
      <c r="C44" s="5" t="s">
        <v>855</v>
      </c>
      <c r="D44" s="8">
        <v>20341</v>
      </c>
      <c r="E44" s="8">
        <v>20351</v>
      </c>
      <c r="F44" s="5">
        <f t="shared" si="0"/>
        <v>20346</v>
      </c>
      <c r="G44" s="52">
        <v>13653</v>
      </c>
      <c r="H44" s="50">
        <f>G44</f>
        <v>13653</v>
      </c>
      <c r="I44" s="44">
        <f>G44/365+(H44*10/24)/365</f>
        <v>52.99109589041095</v>
      </c>
      <c r="J44" s="44">
        <v>1191.620867694507</v>
      </c>
      <c r="K44" s="44">
        <v>4581.709198606997</v>
      </c>
      <c r="L44" s="44">
        <v>6454.245568923585</v>
      </c>
      <c r="M44" s="44">
        <f t="shared" si="1"/>
        <v>-1872.5363703165876</v>
      </c>
      <c r="N44" s="44">
        <f t="shared" si="2"/>
        <v>-307.3332381761043</v>
      </c>
      <c r="O44" s="44"/>
      <c r="P44" s="44"/>
      <c r="Q44" s="44"/>
      <c r="R44" s="44">
        <f t="shared" si="3"/>
        <v>0</v>
      </c>
      <c r="S44" s="44">
        <f t="shared" si="4"/>
        <v>-254.34214228569337</v>
      </c>
      <c r="T44" s="44">
        <f t="shared" si="5"/>
        <v>20091.65785771431</v>
      </c>
      <c r="U44" s="5">
        <v>955</v>
      </c>
      <c r="V44" s="29">
        <v>4.506775921840529</v>
      </c>
      <c r="W44" s="30">
        <v>5.238781391519144</v>
      </c>
      <c r="X44" s="30">
        <v>4.862849261888951</v>
      </c>
      <c r="Y44" s="30">
        <v>4.816210161897973</v>
      </c>
      <c r="Z44" s="30">
        <v>4.545454545454546</v>
      </c>
      <c r="AA44" s="30">
        <v>4.611383415024507</v>
      </c>
      <c r="AB44" s="31">
        <v>4.526279219812398</v>
      </c>
      <c r="AC44" s="17">
        <v>4.694951084017501</v>
      </c>
      <c r="AD44" s="49">
        <f t="shared" si="6"/>
        <v>4.753216517836144</v>
      </c>
      <c r="AE44" s="59">
        <f t="shared" si="7"/>
        <v>0.012410232348743595</v>
      </c>
    </row>
    <row r="45" spans="1:31" ht="12">
      <c r="A45" s="13" t="s">
        <v>709</v>
      </c>
      <c r="B45" s="19" t="s">
        <v>418</v>
      </c>
      <c r="C45" s="5" t="s">
        <v>856</v>
      </c>
      <c r="D45" s="8">
        <v>24527</v>
      </c>
      <c r="E45" s="8">
        <v>24814</v>
      </c>
      <c r="F45" s="5">
        <f t="shared" si="0"/>
        <v>24670.5</v>
      </c>
      <c r="G45" s="52"/>
      <c r="H45" s="50"/>
      <c r="I45" s="44"/>
      <c r="J45" s="44">
        <v>1894.1506795558646</v>
      </c>
      <c r="K45" s="44">
        <v>5070.782641370333</v>
      </c>
      <c r="L45" s="44">
        <v>7327.2701224826615</v>
      </c>
      <c r="M45" s="44">
        <f t="shared" si="1"/>
        <v>-2256.487481112328</v>
      </c>
      <c r="N45" s="44">
        <f t="shared" si="2"/>
        <v>-370.3498716859874</v>
      </c>
      <c r="O45" s="44"/>
      <c r="P45" s="44"/>
      <c r="Q45" s="44"/>
      <c r="R45" s="44">
        <f t="shared" si="3"/>
        <v>0</v>
      </c>
      <c r="S45" s="44">
        <f t="shared" si="4"/>
        <v>-370.3498716859874</v>
      </c>
      <c r="T45" s="44">
        <f t="shared" si="5"/>
        <v>24300.150128314013</v>
      </c>
      <c r="U45" s="5">
        <v>2202</v>
      </c>
      <c r="V45" s="29">
        <v>7.779456193353475</v>
      </c>
      <c r="W45" s="30">
        <v>8.213552361396303</v>
      </c>
      <c r="X45" s="30">
        <v>7.967366776601284</v>
      </c>
      <c r="Y45" s="30">
        <v>7.5064377682403425</v>
      </c>
      <c r="Z45" s="30">
        <v>7.496619337390128</v>
      </c>
      <c r="AA45" s="30">
        <v>8.453995409972876</v>
      </c>
      <c r="AB45" s="31">
        <v>8.242439266236985</v>
      </c>
      <c r="AC45" s="17">
        <v>8.977861132629346</v>
      </c>
      <c r="AD45" s="49">
        <f t="shared" si="6"/>
        <v>9.061672410962913</v>
      </c>
      <c r="AE45" s="59">
        <f t="shared" si="7"/>
        <v>0.009335327991314219</v>
      </c>
    </row>
    <row r="46" spans="1:31" ht="12">
      <c r="A46" s="13" t="s">
        <v>709</v>
      </c>
      <c r="B46" s="19" t="s">
        <v>422</v>
      </c>
      <c r="C46" s="5" t="s">
        <v>857</v>
      </c>
      <c r="D46" s="8">
        <v>12855</v>
      </c>
      <c r="E46" s="8">
        <v>12902</v>
      </c>
      <c r="F46" s="5">
        <f t="shared" si="0"/>
        <v>12878.5</v>
      </c>
      <c r="G46" s="52">
        <v>4237</v>
      </c>
      <c r="H46" s="50">
        <f aca="true" t="shared" si="8" ref="H46:H53">G46</f>
        <v>4237</v>
      </c>
      <c r="I46" s="44">
        <f aca="true" t="shared" si="9" ref="I46:I53">G46/365+(H46*10/24)/365</f>
        <v>16.444977168949773</v>
      </c>
      <c r="J46" s="44">
        <v>1493.5651633896164</v>
      </c>
      <c r="K46" s="44">
        <v>2309.584097563752</v>
      </c>
      <c r="L46" s="44">
        <v>3387.179068216361</v>
      </c>
      <c r="M46" s="44">
        <f t="shared" si="1"/>
        <v>-1077.594970652609</v>
      </c>
      <c r="N46" s="44">
        <f t="shared" si="2"/>
        <v>-176.862119755227</v>
      </c>
      <c r="O46" s="44"/>
      <c r="P46" s="44"/>
      <c r="Q46" s="44"/>
      <c r="R46" s="44">
        <f t="shared" si="3"/>
        <v>0</v>
      </c>
      <c r="S46" s="44">
        <f t="shared" si="4"/>
        <v>-160.41714258627724</v>
      </c>
      <c r="T46" s="44">
        <f t="shared" si="5"/>
        <v>12718.082857413723</v>
      </c>
      <c r="U46" s="5">
        <v>815</v>
      </c>
      <c r="V46" s="29">
        <v>7.894959762812367</v>
      </c>
      <c r="W46" s="30">
        <v>6.010345676984974</v>
      </c>
      <c r="X46" s="30">
        <v>5.869832173557102</v>
      </c>
      <c r="Y46" s="30">
        <v>6.553653986535809</v>
      </c>
      <c r="Z46" s="30">
        <v>6.342866272567503</v>
      </c>
      <c r="AA46" s="30">
        <v>5.536714251912612</v>
      </c>
      <c r="AB46" s="31">
        <v>6.670324502273084</v>
      </c>
      <c r="AC46" s="17">
        <v>6.339945546479969</v>
      </c>
      <c r="AD46" s="49">
        <f t="shared" si="6"/>
        <v>6.4081985401197</v>
      </c>
      <c r="AE46" s="59">
        <f t="shared" si="7"/>
        <v>0.010765548874094946</v>
      </c>
    </row>
    <row r="47" spans="1:31" ht="12">
      <c r="A47" s="13" t="s">
        <v>709</v>
      </c>
      <c r="B47" s="19" t="s">
        <v>433</v>
      </c>
      <c r="C47" s="5" t="s">
        <v>858</v>
      </c>
      <c r="D47" s="8">
        <v>2594</v>
      </c>
      <c r="E47" s="8">
        <v>2586</v>
      </c>
      <c r="F47" s="5">
        <f t="shared" si="0"/>
        <v>2590</v>
      </c>
      <c r="G47" s="52">
        <v>4425</v>
      </c>
      <c r="H47" s="50">
        <f t="shared" si="8"/>
        <v>4425</v>
      </c>
      <c r="I47" s="44">
        <f t="shared" si="9"/>
        <v>17.174657534246577</v>
      </c>
      <c r="J47" s="44">
        <v>86.51171873854327</v>
      </c>
      <c r="K47" s="44">
        <v>282.05181102945795</v>
      </c>
      <c r="L47" s="44">
        <v>750.6310002649533</v>
      </c>
      <c r="M47" s="44">
        <f t="shared" si="1"/>
        <v>-468.57918923549533</v>
      </c>
      <c r="N47" s="44">
        <f t="shared" si="2"/>
        <v>-76.90636179490109</v>
      </c>
      <c r="O47" s="44"/>
      <c r="P47" s="44"/>
      <c r="Q47" s="44"/>
      <c r="R47" s="44">
        <f t="shared" si="3"/>
        <v>0</v>
      </c>
      <c r="S47" s="44">
        <f t="shared" si="4"/>
        <v>-59.73170426065451</v>
      </c>
      <c r="T47" s="44">
        <f t="shared" si="5"/>
        <v>2530.2682957393454</v>
      </c>
      <c r="U47" s="5">
        <v>152</v>
      </c>
      <c r="V47" s="29">
        <v>3.5377358490566038</v>
      </c>
      <c r="W47" s="30">
        <v>6.502636203866433</v>
      </c>
      <c r="X47" s="30">
        <v>6.418039895923677</v>
      </c>
      <c r="Y47" s="30">
        <v>7.916131792896876</v>
      </c>
      <c r="Z47" s="30">
        <v>9.056603773584905</v>
      </c>
      <c r="AA47" s="30">
        <v>7.157548334018922</v>
      </c>
      <c r="AB47" s="31">
        <v>5.9105431309904155</v>
      </c>
      <c r="AC47" s="17">
        <v>5.859676175790286</v>
      </c>
      <c r="AD47" s="49">
        <f t="shared" si="6"/>
        <v>6.007268093108899</v>
      </c>
      <c r="AE47" s="59">
        <f t="shared" si="7"/>
        <v>0.025187725889768614</v>
      </c>
    </row>
    <row r="48" spans="1:31" ht="12">
      <c r="A48" s="13" t="s">
        <v>709</v>
      </c>
      <c r="B48" s="19" t="s">
        <v>437</v>
      </c>
      <c r="C48" s="5" t="s">
        <v>859</v>
      </c>
      <c r="D48" s="8">
        <v>21305</v>
      </c>
      <c r="E48" s="8">
        <v>21569</v>
      </c>
      <c r="F48" s="5">
        <f t="shared" si="0"/>
        <v>21437</v>
      </c>
      <c r="G48" s="52">
        <v>53014</v>
      </c>
      <c r="H48" s="50">
        <f t="shared" si="8"/>
        <v>53014</v>
      </c>
      <c r="I48" s="44">
        <f t="shared" si="9"/>
        <v>205.762100456621</v>
      </c>
      <c r="J48" s="44">
        <v>1438.765145300094</v>
      </c>
      <c r="K48" s="44">
        <v>2243.569245716878</v>
      </c>
      <c r="L48" s="44">
        <v>6810.721519332996</v>
      </c>
      <c r="M48" s="44">
        <f t="shared" si="1"/>
        <v>-4567.152273616118</v>
      </c>
      <c r="N48" s="44">
        <f t="shared" si="2"/>
        <v>-749.5916873734673</v>
      </c>
      <c r="O48" s="44"/>
      <c r="P48" s="44"/>
      <c r="Q48" s="44"/>
      <c r="R48" s="44">
        <f t="shared" si="3"/>
        <v>0</v>
      </c>
      <c r="S48" s="44">
        <f t="shared" si="4"/>
        <v>-543.8295869168462</v>
      </c>
      <c r="T48" s="44">
        <f t="shared" si="5"/>
        <v>20893.170413083153</v>
      </c>
      <c r="U48" s="5">
        <v>950</v>
      </c>
      <c r="V48" s="29">
        <v>4.712286158631415</v>
      </c>
      <c r="W48" s="30">
        <v>5.1613544826214515</v>
      </c>
      <c r="X48" s="30">
        <v>4.123101203393174</v>
      </c>
      <c r="Y48" s="30">
        <v>4.838313950635458</v>
      </c>
      <c r="Z48" s="30">
        <v>4.669863876374558</v>
      </c>
      <c r="AA48" s="30">
        <v>4.4832059968286</v>
      </c>
      <c r="AB48" s="31">
        <v>4.599942916944154</v>
      </c>
      <c r="AC48" s="17">
        <v>4.459047172025346</v>
      </c>
      <c r="AD48" s="49">
        <f t="shared" si="6"/>
        <v>4.546940369591381</v>
      </c>
      <c r="AE48" s="59">
        <f t="shared" si="7"/>
        <v>0.019711206043624977</v>
      </c>
    </row>
    <row r="49" spans="1:31" ht="12">
      <c r="A49" s="13" t="s">
        <v>709</v>
      </c>
      <c r="B49" s="19" t="s">
        <v>441</v>
      </c>
      <c r="C49" s="5" t="s">
        <v>860</v>
      </c>
      <c r="D49" s="8">
        <v>17035</v>
      </c>
      <c r="E49" s="8">
        <v>17159</v>
      </c>
      <c r="F49" s="5">
        <f t="shared" si="0"/>
        <v>17097</v>
      </c>
      <c r="G49" s="52">
        <v>5165</v>
      </c>
      <c r="H49" s="50">
        <f t="shared" si="8"/>
        <v>5165</v>
      </c>
      <c r="I49" s="44">
        <f t="shared" si="9"/>
        <v>20.046803652968038</v>
      </c>
      <c r="J49" s="44">
        <v>1850.8154167162625</v>
      </c>
      <c r="K49" s="44">
        <v>6545.877357079024</v>
      </c>
      <c r="L49" s="44">
        <v>4961.66710645446</v>
      </c>
      <c r="M49" s="44">
        <f t="shared" si="1"/>
        <v>1584.2102506245637</v>
      </c>
      <c r="N49" s="44">
        <f t="shared" si="2"/>
        <v>260.01122007254185</v>
      </c>
      <c r="O49" s="44"/>
      <c r="P49" s="44"/>
      <c r="Q49" s="44"/>
      <c r="R49" s="44">
        <f t="shared" si="3"/>
        <v>0</v>
      </c>
      <c r="S49" s="44">
        <f t="shared" si="4"/>
        <v>280.0580237255099</v>
      </c>
      <c r="T49" s="44">
        <f t="shared" si="5"/>
        <v>17377.05802372551</v>
      </c>
      <c r="U49" s="5">
        <v>1062</v>
      </c>
      <c r="V49" s="29">
        <v>4.503758440565677</v>
      </c>
      <c r="W49" s="30">
        <v>5.400098183603339</v>
      </c>
      <c r="X49" s="30">
        <v>6.109695425312462</v>
      </c>
      <c r="Y49" s="30">
        <v>6.6807228915662655</v>
      </c>
      <c r="Z49" s="30">
        <v>6.463356409644307</v>
      </c>
      <c r="AA49" s="30">
        <v>6.266611540960368</v>
      </c>
      <c r="AB49" s="31">
        <v>6.045991883785215</v>
      </c>
      <c r="AC49" s="17">
        <v>6.234223657176401</v>
      </c>
      <c r="AD49" s="49">
        <f t="shared" si="6"/>
        <v>6.111506323740267</v>
      </c>
      <c r="AE49" s="59">
        <f t="shared" si="7"/>
        <v>-0.019684461158988233</v>
      </c>
    </row>
    <row r="50" spans="1:31" ht="12">
      <c r="A50" s="13" t="s">
        <v>709</v>
      </c>
      <c r="B50" s="19" t="s">
        <v>423</v>
      </c>
      <c r="C50" s="5" t="s">
        <v>861</v>
      </c>
      <c r="D50" s="8">
        <v>9177</v>
      </c>
      <c r="E50" s="8">
        <v>9225</v>
      </c>
      <c r="F50" s="5">
        <f t="shared" si="0"/>
        <v>9201</v>
      </c>
      <c r="G50" s="52">
        <v>11331</v>
      </c>
      <c r="H50" s="50">
        <f t="shared" si="8"/>
        <v>11331</v>
      </c>
      <c r="I50" s="44">
        <f t="shared" si="9"/>
        <v>43.978767123287675</v>
      </c>
      <c r="J50" s="44">
        <v>838.1192345178034</v>
      </c>
      <c r="K50" s="44">
        <v>2398.5122500139732</v>
      </c>
      <c r="L50" s="44">
        <v>2728.3709625069</v>
      </c>
      <c r="M50" s="44">
        <f t="shared" si="1"/>
        <v>-329.85871249292677</v>
      </c>
      <c r="N50" s="44">
        <f t="shared" si="2"/>
        <v>-54.138626014464094</v>
      </c>
      <c r="O50" s="44"/>
      <c r="P50" s="44"/>
      <c r="Q50" s="44"/>
      <c r="R50" s="44">
        <f t="shared" si="3"/>
        <v>0</v>
      </c>
      <c r="S50" s="44">
        <f t="shared" si="4"/>
        <v>-10.15985889117642</v>
      </c>
      <c r="T50" s="44">
        <f t="shared" si="5"/>
        <v>9190.840141108823</v>
      </c>
      <c r="U50" s="5">
        <v>387</v>
      </c>
      <c r="V50" s="29">
        <v>6.120538326506729</v>
      </c>
      <c r="W50" s="30">
        <v>4.847376243283411</v>
      </c>
      <c r="X50" s="30">
        <v>3.966716060640602</v>
      </c>
      <c r="Y50" s="30">
        <v>4.681331077270164</v>
      </c>
      <c r="Z50" s="30">
        <v>5.474697716077027</v>
      </c>
      <c r="AA50" s="30">
        <v>4.541938335727705</v>
      </c>
      <c r="AB50" s="31">
        <v>4.7985066432414625</v>
      </c>
      <c r="AC50" s="17">
        <v>4.217064400130761</v>
      </c>
      <c r="AD50" s="49">
        <f t="shared" si="6"/>
        <v>4.210714081175506</v>
      </c>
      <c r="AE50" s="59">
        <f t="shared" si="7"/>
        <v>-0.0015058624561338186</v>
      </c>
    </row>
    <row r="51" spans="1:31" ht="12">
      <c r="A51" s="13" t="s">
        <v>709</v>
      </c>
      <c r="B51" s="19" t="s">
        <v>438</v>
      </c>
      <c r="C51" s="5" t="s">
        <v>862</v>
      </c>
      <c r="D51" s="8">
        <v>37483</v>
      </c>
      <c r="E51" s="8">
        <v>37837</v>
      </c>
      <c r="F51" s="5">
        <f t="shared" si="0"/>
        <v>37660</v>
      </c>
      <c r="G51" s="52">
        <v>51420</v>
      </c>
      <c r="H51" s="50">
        <f t="shared" si="8"/>
        <v>51420</v>
      </c>
      <c r="I51" s="44">
        <f t="shared" si="9"/>
        <v>199.57534246575344</v>
      </c>
      <c r="J51" s="44">
        <v>4824.423771694437</v>
      </c>
      <c r="K51" s="44">
        <v>13262.507588535796</v>
      </c>
      <c r="L51" s="44">
        <v>9770.040732362977</v>
      </c>
      <c r="M51" s="44">
        <f t="shared" si="1"/>
        <v>3492.4668561728195</v>
      </c>
      <c r="N51" s="44">
        <f t="shared" si="2"/>
        <v>573.20710302083</v>
      </c>
      <c r="O51" s="44">
        <v>7172</v>
      </c>
      <c r="P51" s="44"/>
      <c r="Q51" s="44">
        <f>O51+P51</f>
        <v>7172</v>
      </c>
      <c r="R51" s="44">
        <f t="shared" si="3"/>
        <v>2121.7166666666662</v>
      </c>
      <c r="S51" s="44">
        <f t="shared" si="4"/>
        <v>2894.49911215325</v>
      </c>
      <c r="T51" s="44">
        <f t="shared" si="5"/>
        <v>40554.49911215325</v>
      </c>
      <c r="U51" s="5">
        <v>2824</v>
      </c>
      <c r="V51" s="29">
        <v>8.05000445407845</v>
      </c>
      <c r="W51" s="30">
        <v>7.937740951723344</v>
      </c>
      <c r="X51" s="30">
        <v>7.519395265565944</v>
      </c>
      <c r="Y51" s="30">
        <v>8.61923271928342</v>
      </c>
      <c r="Z51" s="30">
        <v>8.24679291386683</v>
      </c>
      <c r="AA51" s="30">
        <v>8.509710985808068</v>
      </c>
      <c r="AB51" s="31">
        <v>8.06434171397675</v>
      </c>
      <c r="AC51" s="17">
        <v>7.534082117226476</v>
      </c>
      <c r="AD51" s="49">
        <f t="shared" si="6"/>
        <v>6.963469064653574</v>
      </c>
      <c r="AE51" s="59">
        <f t="shared" si="7"/>
        <v>-0.07573756745605557</v>
      </c>
    </row>
    <row r="52" spans="1:31" ht="12">
      <c r="A52" s="13" t="s">
        <v>709</v>
      </c>
      <c r="B52" s="19" t="s">
        <v>426</v>
      </c>
      <c r="C52" s="5" t="s">
        <v>863</v>
      </c>
      <c r="D52" s="8">
        <v>11051</v>
      </c>
      <c r="E52" s="8">
        <v>11049</v>
      </c>
      <c r="F52" s="5">
        <f t="shared" si="0"/>
        <v>11050</v>
      </c>
      <c r="G52" s="52">
        <v>20392</v>
      </c>
      <c r="H52" s="50">
        <f t="shared" si="8"/>
        <v>20392</v>
      </c>
      <c r="I52" s="44">
        <f t="shared" si="9"/>
        <v>79.14703196347031</v>
      </c>
      <c r="J52" s="44">
        <v>570.6559043210646</v>
      </c>
      <c r="K52" s="44">
        <v>2836.562788793755</v>
      </c>
      <c r="L52" s="44">
        <v>3579.803273595921</v>
      </c>
      <c r="M52" s="44">
        <f t="shared" si="1"/>
        <v>-743.2404848021661</v>
      </c>
      <c r="N52" s="44">
        <f t="shared" si="2"/>
        <v>-121.98561724021852</v>
      </c>
      <c r="O52" s="44"/>
      <c r="P52" s="44"/>
      <c r="Q52" s="44"/>
      <c r="R52" s="44">
        <f t="shared" si="3"/>
        <v>0</v>
      </c>
      <c r="S52" s="44">
        <f t="shared" si="4"/>
        <v>-42.838585276748205</v>
      </c>
      <c r="T52" s="44">
        <f t="shared" si="5"/>
        <v>11007.161414723252</v>
      </c>
      <c r="U52" s="5">
        <v>704</v>
      </c>
      <c r="V52" s="29">
        <v>8.21131208728108</v>
      </c>
      <c r="W52" s="30">
        <v>5.707080141976462</v>
      </c>
      <c r="X52" s="30">
        <v>6.252907788219968</v>
      </c>
      <c r="Y52" s="30">
        <v>6.314230163873716</v>
      </c>
      <c r="Z52" s="30">
        <v>5.6773000462320855</v>
      </c>
      <c r="AA52" s="30">
        <v>5.224977043158861</v>
      </c>
      <c r="AB52" s="31">
        <v>5.7949886104783594</v>
      </c>
      <c r="AC52" s="17">
        <v>6.3704642113835845</v>
      </c>
      <c r="AD52" s="49">
        <f t="shared" si="6"/>
        <v>6.395836069582163</v>
      </c>
      <c r="AE52" s="59">
        <f t="shared" si="7"/>
        <v>0.0039827330248933665</v>
      </c>
    </row>
    <row r="53" spans="1:31" ht="12">
      <c r="A53" s="13" t="s">
        <v>709</v>
      </c>
      <c r="B53" s="19" t="s">
        <v>427</v>
      </c>
      <c r="C53" s="5" t="s">
        <v>864</v>
      </c>
      <c r="D53" s="8">
        <v>27124</v>
      </c>
      <c r="E53" s="8">
        <v>27374</v>
      </c>
      <c r="F53" s="5">
        <f t="shared" si="0"/>
        <v>27249</v>
      </c>
      <c r="G53" s="52">
        <v>78650</v>
      </c>
      <c r="H53" s="50">
        <f t="shared" si="8"/>
        <v>78650</v>
      </c>
      <c r="I53" s="44">
        <f t="shared" si="9"/>
        <v>305.26255707762556</v>
      </c>
      <c r="J53" s="44">
        <v>3519.4720267469274</v>
      </c>
      <c r="K53" s="44">
        <v>12477.334309892693</v>
      </c>
      <c r="L53" s="44">
        <v>7236.753584085437</v>
      </c>
      <c r="M53" s="44">
        <f t="shared" si="1"/>
        <v>5240.5807258072555</v>
      </c>
      <c r="N53" s="44">
        <f t="shared" si="2"/>
        <v>860.1192852202489</v>
      </c>
      <c r="O53" s="44"/>
      <c r="P53" s="44"/>
      <c r="Q53" s="44"/>
      <c r="R53" s="44">
        <f t="shared" si="3"/>
        <v>0</v>
      </c>
      <c r="S53" s="44">
        <f t="shared" si="4"/>
        <v>1165.3818422978745</v>
      </c>
      <c r="T53" s="44">
        <f t="shared" si="5"/>
        <v>28414.381842297873</v>
      </c>
      <c r="U53" s="5">
        <v>2307</v>
      </c>
      <c r="V53" s="29">
        <v>8.330062024024496</v>
      </c>
      <c r="W53" s="30">
        <v>8.844193946880791</v>
      </c>
      <c r="X53" s="30">
        <v>9.543170572666948</v>
      </c>
      <c r="Y53" s="30">
        <v>9.91893545426736</v>
      </c>
      <c r="Z53" s="30">
        <v>10.309121364397747</v>
      </c>
      <c r="AA53" s="30">
        <v>9.24147319065265</v>
      </c>
      <c r="AB53" s="31">
        <v>8.389700661459695</v>
      </c>
      <c r="AC53" s="17">
        <v>8.505382686919333</v>
      </c>
      <c r="AD53" s="49">
        <f t="shared" si="6"/>
        <v>8.119127886730167</v>
      </c>
      <c r="AE53" s="59">
        <f t="shared" si="7"/>
        <v>-0.04541298309636294</v>
      </c>
    </row>
    <row r="54" spans="1:31" ht="12">
      <c r="A54" s="13" t="s">
        <v>709</v>
      </c>
      <c r="B54" s="19" t="s">
        <v>428</v>
      </c>
      <c r="C54" s="5" t="s">
        <v>865</v>
      </c>
      <c r="D54" s="8">
        <v>8724</v>
      </c>
      <c r="E54" s="8">
        <v>8735</v>
      </c>
      <c r="F54" s="5">
        <f t="shared" si="0"/>
        <v>8729.5</v>
      </c>
      <c r="G54" s="52"/>
      <c r="H54" s="50"/>
      <c r="I54" s="44"/>
      <c r="J54" s="44">
        <v>415.9480748041462</v>
      </c>
      <c r="K54" s="44">
        <v>1179.3528597698612</v>
      </c>
      <c r="L54" s="44">
        <v>3063.454709678182</v>
      </c>
      <c r="M54" s="44">
        <f t="shared" si="1"/>
        <v>-1884.101849908321</v>
      </c>
      <c r="N54" s="44">
        <f t="shared" si="2"/>
        <v>-309.2314423180009</v>
      </c>
      <c r="O54" s="44"/>
      <c r="P54" s="44"/>
      <c r="Q54" s="44"/>
      <c r="R54" s="44">
        <f t="shared" si="3"/>
        <v>0</v>
      </c>
      <c r="S54" s="44">
        <f t="shared" si="4"/>
        <v>-309.2314423180009</v>
      </c>
      <c r="T54" s="44">
        <f t="shared" si="5"/>
        <v>8420.268557681999</v>
      </c>
      <c r="U54" s="5">
        <v>334</v>
      </c>
      <c r="V54" s="29">
        <v>4.4688026981450255</v>
      </c>
      <c r="W54" s="30">
        <v>4.551396316102198</v>
      </c>
      <c r="X54" s="30">
        <v>4.544910895825858</v>
      </c>
      <c r="Y54" s="30">
        <v>4.254313401087213</v>
      </c>
      <c r="Z54" s="30">
        <v>5.343332552144363</v>
      </c>
      <c r="AA54" s="30">
        <v>4.531757070004637</v>
      </c>
      <c r="AB54" s="31">
        <v>4.1479949442720905</v>
      </c>
      <c r="AC54" s="17">
        <v>3.8285190279688215</v>
      </c>
      <c r="AD54" s="49">
        <f t="shared" si="6"/>
        <v>3.9666193270674763</v>
      </c>
      <c r="AE54" s="59">
        <f t="shared" si="7"/>
        <v>0.03607146734540913</v>
      </c>
    </row>
    <row r="55" spans="1:31" ht="12">
      <c r="A55" s="13" t="s">
        <v>709</v>
      </c>
      <c r="B55" s="19" t="s">
        <v>445</v>
      </c>
      <c r="C55" s="5" t="s">
        <v>866</v>
      </c>
      <c r="D55" s="8">
        <v>14386</v>
      </c>
      <c r="E55" s="8">
        <v>14391</v>
      </c>
      <c r="F55" s="5">
        <f t="shared" si="0"/>
        <v>14388.5</v>
      </c>
      <c r="G55" s="52">
        <v>9160</v>
      </c>
      <c r="H55" s="50">
        <f>G55</f>
        <v>9160</v>
      </c>
      <c r="I55" s="44">
        <f>G55/365+(H55*10/24)/365</f>
        <v>35.55251141552512</v>
      </c>
      <c r="J55" s="44">
        <v>756.8138944906865</v>
      </c>
      <c r="K55" s="44">
        <v>1182.4841429248063</v>
      </c>
      <c r="L55" s="44">
        <v>4823.323160835831</v>
      </c>
      <c r="M55" s="44">
        <f t="shared" si="1"/>
        <v>-3640.8390179110247</v>
      </c>
      <c r="N55" s="44">
        <f t="shared" si="2"/>
        <v>-597.5589381280338</v>
      </c>
      <c r="O55" s="44"/>
      <c r="P55" s="44"/>
      <c r="Q55" s="44"/>
      <c r="R55" s="44">
        <f t="shared" si="3"/>
        <v>0</v>
      </c>
      <c r="S55" s="44">
        <f t="shared" si="4"/>
        <v>-562.0064267125086</v>
      </c>
      <c r="T55" s="44">
        <f t="shared" si="5"/>
        <v>13826.493573287491</v>
      </c>
      <c r="U55" s="5">
        <v>815</v>
      </c>
      <c r="V55" s="29">
        <v>4.80487089201878</v>
      </c>
      <c r="W55" s="30">
        <v>6.546752111855519</v>
      </c>
      <c r="X55" s="30">
        <v>5.182133564614051</v>
      </c>
      <c r="Y55" s="30">
        <v>5.599827697609305</v>
      </c>
      <c r="Z55" s="30">
        <v>6.0537321896930605</v>
      </c>
      <c r="AA55" s="30">
        <v>6.41340155603841</v>
      </c>
      <c r="AB55" s="31">
        <v>5.952130273039939</v>
      </c>
      <c r="AC55" s="17">
        <v>5.665230084804671</v>
      </c>
      <c r="AD55" s="49">
        <f t="shared" si="6"/>
        <v>5.894480734975089</v>
      </c>
      <c r="AE55" s="59">
        <f t="shared" si="7"/>
        <v>0.040466255869345255</v>
      </c>
    </row>
    <row r="56" spans="1:31" ht="12">
      <c r="A56" s="13" t="s">
        <v>709</v>
      </c>
      <c r="B56" s="19" t="s">
        <v>434</v>
      </c>
      <c r="C56" s="5" t="s">
        <v>867</v>
      </c>
      <c r="D56" s="8">
        <v>20054</v>
      </c>
      <c r="E56" s="8">
        <v>20319</v>
      </c>
      <c r="F56" s="5">
        <f t="shared" si="0"/>
        <v>20186.5</v>
      </c>
      <c r="G56" s="52">
        <v>23791</v>
      </c>
      <c r="H56" s="50">
        <f>G56</f>
        <v>23791</v>
      </c>
      <c r="I56" s="44">
        <f>G56/365+(H56*10/24)/365</f>
        <v>92.33949771689497</v>
      </c>
      <c r="J56" s="44">
        <v>2739.0770073630006</v>
      </c>
      <c r="K56" s="44">
        <v>4648.478337003999</v>
      </c>
      <c r="L56" s="44">
        <v>4479.087143454266</v>
      </c>
      <c r="M56" s="44">
        <f t="shared" si="1"/>
        <v>169.39119354973263</v>
      </c>
      <c r="N56" s="44">
        <f t="shared" si="2"/>
        <v>27.80161969476348</v>
      </c>
      <c r="O56" s="44"/>
      <c r="P56" s="44"/>
      <c r="Q56" s="44"/>
      <c r="R56" s="44">
        <f t="shared" si="3"/>
        <v>0</v>
      </c>
      <c r="S56" s="44">
        <f t="shared" si="4"/>
        <v>120.14111741165846</v>
      </c>
      <c r="T56" s="44">
        <f t="shared" si="5"/>
        <v>20306.64111741166</v>
      </c>
      <c r="U56" s="5">
        <v>1791</v>
      </c>
      <c r="V56" s="29">
        <v>7.278463185172666</v>
      </c>
      <c r="W56" s="30">
        <v>7.308772687986171</v>
      </c>
      <c r="X56" s="30">
        <v>10.074265418146593</v>
      </c>
      <c r="Y56" s="30">
        <v>7.585294895530283</v>
      </c>
      <c r="Z56" s="30">
        <v>7.9247642369613915</v>
      </c>
      <c r="AA56" s="30">
        <v>8.58106037388906</v>
      </c>
      <c r="AB56" s="31">
        <v>8.777969018932874</v>
      </c>
      <c r="AC56" s="17">
        <v>8.930886606163359</v>
      </c>
      <c r="AD56" s="49">
        <f t="shared" si="6"/>
        <v>8.819774721208477</v>
      </c>
      <c r="AE56" s="59">
        <f t="shared" si="7"/>
        <v>-0.012441305085902868</v>
      </c>
    </row>
    <row r="57" spans="1:31" ht="12">
      <c r="A57" s="13" t="s">
        <v>709</v>
      </c>
      <c r="B57" s="19" t="s">
        <v>446</v>
      </c>
      <c r="C57" s="5" t="s">
        <v>868</v>
      </c>
      <c r="D57" s="8">
        <v>9968</v>
      </c>
      <c r="E57" s="8">
        <v>10062</v>
      </c>
      <c r="F57" s="5">
        <f t="shared" si="0"/>
        <v>10015</v>
      </c>
      <c r="G57" s="52">
        <v>8829</v>
      </c>
      <c r="H57" s="50">
        <f>G57</f>
        <v>8829</v>
      </c>
      <c r="I57" s="44">
        <f>G57/365+(H57*10/24)/365</f>
        <v>34.26780821917808</v>
      </c>
      <c r="J57" s="44">
        <v>485.8561586628921</v>
      </c>
      <c r="K57" s="44">
        <v>1311.0836271609573</v>
      </c>
      <c r="L57" s="44">
        <v>3531.464236069825</v>
      </c>
      <c r="M57" s="44">
        <f t="shared" si="1"/>
        <v>-2220.3806089088675</v>
      </c>
      <c r="N57" s="44">
        <f t="shared" si="2"/>
        <v>-364.4237694587585</v>
      </c>
      <c r="O57" s="44"/>
      <c r="P57" s="44"/>
      <c r="Q57" s="44"/>
      <c r="R57" s="44">
        <f t="shared" si="3"/>
        <v>0</v>
      </c>
      <c r="S57" s="44">
        <f t="shared" si="4"/>
        <v>-330.1559612395804</v>
      </c>
      <c r="T57" s="44">
        <f t="shared" si="5"/>
        <v>9684.84403876042</v>
      </c>
      <c r="U57" s="5">
        <v>564</v>
      </c>
      <c r="V57" s="29">
        <v>5.008115001159286</v>
      </c>
      <c r="W57" s="30">
        <v>6.073585941790225</v>
      </c>
      <c r="X57" s="30">
        <v>4.78891676666303</v>
      </c>
      <c r="Y57" s="30">
        <v>4.96211716999253</v>
      </c>
      <c r="Z57" s="30">
        <v>4.690431519699812</v>
      </c>
      <c r="AA57" s="30">
        <v>5.051641272113713</v>
      </c>
      <c r="AB57" s="31">
        <v>4.643146796431468</v>
      </c>
      <c r="AC57" s="17">
        <v>5.658105939004816</v>
      </c>
      <c r="AD57" s="49">
        <f t="shared" si="6"/>
        <v>5.823532085212467</v>
      </c>
      <c r="AE57" s="59">
        <f t="shared" si="7"/>
        <v>0.02923701818081312</v>
      </c>
    </row>
    <row r="58" spans="1:31" ht="12">
      <c r="A58" s="13" t="s">
        <v>709</v>
      </c>
      <c r="B58" s="19" t="s">
        <v>429</v>
      </c>
      <c r="C58" s="5" t="s">
        <v>869</v>
      </c>
      <c r="D58" s="8">
        <v>18138</v>
      </c>
      <c r="E58" s="8">
        <v>18120</v>
      </c>
      <c r="F58" s="5">
        <f t="shared" si="0"/>
        <v>18129</v>
      </c>
      <c r="G58" s="52">
        <v>240911</v>
      </c>
      <c r="H58" s="50">
        <f>G58</f>
        <v>240911</v>
      </c>
      <c r="I58" s="44">
        <f>G58/365+(H58*10/24)/365</f>
        <v>935.042694063927</v>
      </c>
      <c r="J58" s="44">
        <v>1205.208504840812</v>
      </c>
      <c r="K58" s="44">
        <v>2395.7004182856112</v>
      </c>
      <c r="L58" s="44">
        <v>5812.165302078888</v>
      </c>
      <c r="M58" s="44">
        <f t="shared" si="1"/>
        <v>-3416.464883793277</v>
      </c>
      <c r="N58" s="44">
        <f t="shared" si="2"/>
        <v>-560.733149163674</v>
      </c>
      <c r="O58" s="44"/>
      <c r="P58" s="44"/>
      <c r="Q58" s="44"/>
      <c r="R58" s="44">
        <f t="shared" si="3"/>
        <v>0</v>
      </c>
      <c r="S58" s="44">
        <f t="shared" si="4"/>
        <v>374.30954490025294</v>
      </c>
      <c r="T58" s="44">
        <f t="shared" si="5"/>
        <v>18503.309544900254</v>
      </c>
      <c r="U58" s="5">
        <v>970</v>
      </c>
      <c r="V58" s="29">
        <v>5.856215107667768</v>
      </c>
      <c r="W58" s="30">
        <v>5.603665009218392</v>
      </c>
      <c r="X58" s="30">
        <v>5.584096493187403</v>
      </c>
      <c r="Y58" s="30">
        <v>5.55926173004225</v>
      </c>
      <c r="Z58" s="30">
        <v>6.215033512435606</v>
      </c>
      <c r="AA58" s="30">
        <v>5.454646140214863</v>
      </c>
      <c r="AB58" s="31">
        <v>5.29333921482135</v>
      </c>
      <c r="AC58" s="17">
        <v>5.34788841107068</v>
      </c>
      <c r="AD58" s="49">
        <f t="shared" si="6"/>
        <v>5.242305424584675</v>
      </c>
      <c r="AE58" s="59">
        <f t="shared" si="7"/>
        <v>-0.019742929988486164</v>
      </c>
    </row>
    <row r="59" spans="1:31" ht="12">
      <c r="A59" s="13" t="s">
        <v>709</v>
      </c>
      <c r="B59" s="19" t="s">
        <v>430</v>
      </c>
      <c r="C59" s="5" t="s">
        <v>870</v>
      </c>
      <c r="D59" s="8">
        <v>16391</v>
      </c>
      <c r="E59" s="8">
        <v>16351</v>
      </c>
      <c r="F59" s="5">
        <f t="shared" si="0"/>
        <v>16371</v>
      </c>
      <c r="G59" s="52">
        <v>59936</v>
      </c>
      <c r="H59" s="50">
        <f>G59</f>
        <v>59936</v>
      </c>
      <c r="I59" s="44">
        <f>G59/365+(H59*10/24)/365</f>
        <v>232.6283105022831</v>
      </c>
      <c r="J59" s="44">
        <v>1118.1963387997387</v>
      </c>
      <c r="K59" s="44">
        <v>1835.7448666850917</v>
      </c>
      <c r="L59" s="44">
        <v>5535.789042393917</v>
      </c>
      <c r="M59" s="44">
        <f t="shared" si="1"/>
        <v>-3700.0441757088256</v>
      </c>
      <c r="N59" s="44">
        <f t="shared" si="2"/>
        <v>-607.2760860302926</v>
      </c>
      <c r="O59" s="44"/>
      <c r="P59" s="44"/>
      <c r="Q59" s="44"/>
      <c r="R59" s="44">
        <f t="shared" si="3"/>
        <v>0</v>
      </c>
      <c r="S59" s="44">
        <f t="shared" si="4"/>
        <v>-374.6477755280095</v>
      </c>
      <c r="T59" s="44">
        <f t="shared" si="5"/>
        <v>15996.35222447199</v>
      </c>
      <c r="U59" s="5">
        <v>941</v>
      </c>
      <c r="V59" s="29">
        <v>6.204646827774448</v>
      </c>
      <c r="W59" s="30">
        <v>5.432451751250893</v>
      </c>
      <c r="X59" s="30">
        <v>6.538139145012574</v>
      </c>
      <c r="Y59" s="30">
        <v>5.758894292295879</v>
      </c>
      <c r="Z59" s="30">
        <v>6.725719708952862</v>
      </c>
      <c r="AA59" s="30">
        <v>5.983226937038428</v>
      </c>
      <c r="AB59" s="31">
        <v>6.574970702522667</v>
      </c>
      <c r="AC59" s="17">
        <v>5.740955402354951</v>
      </c>
      <c r="AD59" s="49">
        <f t="shared" si="6"/>
        <v>5.882591148251993</v>
      </c>
      <c r="AE59" s="59">
        <f t="shared" si="7"/>
        <v>0.024671110637602692</v>
      </c>
    </row>
    <row r="60" spans="1:31" ht="12">
      <c r="A60" s="13" t="s">
        <v>709</v>
      </c>
      <c r="B60" s="19" t="s">
        <v>439</v>
      </c>
      <c r="C60" s="5" t="s">
        <v>871</v>
      </c>
      <c r="D60" s="8">
        <v>9803</v>
      </c>
      <c r="E60" s="8">
        <v>9898</v>
      </c>
      <c r="F60" s="5">
        <f t="shared" si="0"/>
        <v>9850.5</v>
      </c>
      <c r="G60" s="52"/>
      <c r="H60" s="50"/>
      <c r="I60" s="44"/>
      <c r="J60" s="44">
        <v>570.9293054645893</v>
      </c>
      <c r="K60" s="44">
        <v>1110.2897204173735</v>
      </c>
      <c r="L60" s="44">
        <v>3327.1230547769046</v>
      </c>
      <c r="M60" s="44">
        <f t="shared" si="1"/>
        <v>-2216.8333343595314</v>
      </c>
      <c r="N60" s="44">
        <f t="shared" si="2"/>
        <v>-363.84156694924843</v>
      </c>
      <c r="O60" s="44"/>
      <c r="P60" s="44"/>
      <c r="Q60" s="44"/>
      <c r="R60" s="44">
        <f t="shared" si="3"/>
        <v>0</v>
      </c>
      <c r="S60" s="44">
        <f t="shared" si="4"/>
        <v>-363.84156694924843</v>
      </c>
      <c r="T60" s="44">
        <f t="shared" si="5"/>
        <v>9486.658433050752</v>
      </c>
      <c r="U60" s="5">
        <v>515</v>
      </c>
      <c r="V60" s="29">
        <v>6.016100957354221</v>
      </c>
      <c r="W60" s="30">
        <v>4.636685628421166</v>
      </c>
      <c r="X60" s="30">
        <v>4.764448242709112</v>
      </c>
      <c r="Y60" s="30">
        <v>4.713093099439924</v>
      </c>
      <c r="Z60" s="30">
        <v>3.998747128836918</v>
      </c>
      <c r="AA60" s="30">
        <v>4.3473760480281545</v>
      </c>
      <c r="AB60" s="31">
        <v>4.647814910025707</v>
      </c>
      <c r="AC60" s="17">
        <v>5.253493828419872</v>
      </c>
      <c r="AD60" s="49">
        <f t="shared" si="6"/>
        <v>5.4286765317256656</v>
      </c>
      <c r="AE60" s="59">
        <f t="shared" si="7"/>
        <v>0.033345942534110565</v>
      </c>
    </row>
    <row r="61" spans="1:31" ht="12">
      <c r="A61" s="13" t="s">
        <v>709</v>
      </c>
      <c r="B61" s="19" t="s">
        <v>435</v>
      </c>
      <c r="C61" s="5" t="s">
        <v>872</v>
      </c>
      <c r="D61" s="8">
        <v>8557</v>
      </c>
      <c r="E61" s="8">
        <v>8568</v>
      </c>
      <c r="F61" s="5">
        <f t="shared" si="0"/>
        <v>8562.5</v>
      </c>
      <c r="G61" s="52">
        <v>1686</v>
      </c>
      <c r="H61" s="50">
        <f>G61</f>
        <v>1686</v>
      </c>
      <c r="I61" s="44">
        <f>G61/365+(H61*10/24)/365</f>
        <v>6.543835616438356</v>
      </c>
      <c r="J61" s="44">
        <v>733.8000756161242</v>
      </c>
      <c r="K61" s="44">
        <v>2007.5459043399815</v>
      </c>
      <c r="L61" s="44">
        <v>2629.694615575192</v>
      </c>
      <c r="M61" s="44">
        <f t="shared" si="1"/>
        <v>-622.1487112352106</v>
      </c>
      <c r="N61" s="44">
        <f t="shared" si="2"/>
        <v>-102.11122255461461</v>
      </c>
      <c r="O61" s="44"/>
      <c r="P61" s="44"/>
      <c r="Q61" s="44"/>
      <c r="R61" s="44">
        <f t="shared" si="3"/>
        <v>0</v>
      </c>
      <c r="S61" s="44">
        <f t="shared" si="4"/>
        <v>-95.56738693817626</v>
      </c>
      <c r="T61" s="44">
        <f t="shared" si="5"/>
        <v>8466.932613061823</v>
      </c>
      <c r="U61" s="5">
        <v>751</v>
      </c>
      <c r="V61" s="29">
        <v>5.512104283054003</v>
      </c>
      <c r="W61" s="30">
        <v>7.456248459452798</v>
      </c>
      <c r="X61" s="30">
        <v>6.472531506178882</v>
      </c>
      <c r="Y61" s="30">
        <v>7.9564691656590085</v>
      </c>
      <c r="Z61" s="30">
        <v>7.270760725874294</v>
      </c>
      <c r="AA61" s="30">
        <v>9.191176470588236</v>
      </c>
      <c r="AB61" s="31">
        <v>9.320732427643238</v>
      </c>
      <c r="AC61" s="17">
        <v>8.77644034124109</v>
      </c>
      <c r="AD61" s="49">
        <f t="shared" si="6"/>
        <v>8.869800130940483</v>
      </c>
      <c r="AE61" s="59">
        <f t="shared" si="7"/>
        <v>0.010637546211154585</v>
      </c>
    </row>
    <row r="62" spans="1:31" ht="12">
      <c r="A62" s="13" t="s">
        <v>709</v>
      </c>
      <c r="B62" s="19" t="s">
        <v>440</v>
      </c>
      <c r="C62" s="5" t="s">
        <v>873</v>
      </c>
      <c r="D62" s="8">
        <v>34446</v>
      </c>
      <c r="E62" s="8">
        <v>34824</v>
      </c>
      <c r="F62" s="5">
        <f t="shared" si="0"/>
        <v>34635</v>
      </c>
      <c r="G62" s="52">
        <v>707290</v>
      </c>
      <c r="H62" s="50">
        <f>G62</f>
        <v>707290</v>
      </c>
      <c r="I62" s="44">
        <f>G62/365+(H62*10/24)/365</f>
        <v>2745.189497716895</v>
      </c>
      <c r="J62" s="44">
        <v>4183.430664140492</v>
      </c>
      <c r="K62" s="44">
        <v>6929.7508995750695</v>
      </c>
      <c r="L62" s="44">
        <v>8768.583380332564</v>
      </c>
      <c r="M62" s="44">
        <f t="shared" si="1"/>
        <v>-1838.8324807574945</v>
      </c>
      <c r="N62" s="44">
        <f t="shared" si="2"/>
        <v>-301.8015295900786</v>
      </c>
      <c r="O62" s="44"/>
      <c r="P62" s="44"/>
      <c r="Q62" s="44"/>
      <c r="R62" s="44">
        <f t="shared" si="3"/>
        <v>0</v>
      </c>
      <c r="S62" s="44">
        <f t="shared" si="4"/>
        <v>2443.3879681268163</v>
      </c>
      <c r="T62" s="44">
        <f t="shared" si="5"/>
        <v>37078.387968126815</v>
      </c>
      <c r="U62" s="5">
        <v>2631</v>
      </c>
      <c r="V62" s="29">
        <v>6.628160212101126</v>
      </c>
      <c r="W62" s="30">
        <v>7.707229954427886</v>
      </c>
      <c r="X62" s="30">
        <v>7.462367561295838</v>
      </c>
      <c r="Y62" s="30">
        <v>7.4894131881427715</v>
      </c>
      <c r="Z62" s="30">
        <v>7.374251497005988</v>
      </c>
      <c r="AA62" s="30">
        <v>7.126144003791132</v>
      </c>
      <c r="AB62" s="31">
        <v>7.533563932696254</v>
      </c>
      <c r="AC62" s="17">
        <v>7.638042152935029</v>
      </c>
      <c r="AD62" s="49">
        <f t="shared" si="6"/>
        <v>7.095777740557789</v>
      </c>
      <c r="AE62" s="59">
        <f t="shared" si="7"/>
        <v>-0.07099521075160162</v>
      </c>
    </row>
    <row r="63" spans="1:31" ht="12">
      <c r="A63" s="13" t="s">
        <v>709</v>
      </c>
      <c r="B63" s="19" t="s">
        <v>431</v>
      </c>
      <c r="C63" s="5" t="s">
        <v>874</v>
      </c>
      <c r="D63" s="8">
        <v>11784</v>
      </c>
      <c r="E63" s="8">
        <v>11925</v>
      </c>
      <c r="F63" s="5">
        <f t="shared" si="0"/>
        <v>11854.5</v>
      </c>
      <c r="G63" s="52">
        <v>2784</v>
      </c>
      <c r="H63" s="50">
        <f>G63</f>
        <v>2784</v>
      </c>
      <c r="I63" s="44">
        <f>G63/365+(H63*10/24)/365</f>
        <v>10.805479452054794</v>
      </c>
      <c r="J63" s="44">
        <v>880.774000997266</v>
      </c>
      <c r="K63" s="44">
        <v>4655.904598408601</v>
      </c>
      <c r="L63" s="44">
        <v>3972.556392526113</v>
      </c>
      <c r="M63" s="44">
        <f t="shared" si="1"/>
        <v>683.3482058824875</v>
      </c>
      <c r="N63" s="44">
        <f t="shared" si="2"/>
        <v>112.15569440725416</v>
      </c>
      <c r="O63" s="44"/>
      <c r="P63" s="44"/>
      <c r="Q63" s="44"/>
      <c r="R63" s="44">
        <f t="shared" si="3"/>
        <v>0</v>
      </c>
      <c r="S63" s="44">
        <f t="shared" si="4"/>
        <v>122.96117385930896</v>
      </c>
      <c r="T63" s="44">
        <f t="shared" si="5"/>
        <v>11977.461173859308</v>
      </c>
      <c r="U63" s="5">
        <v>737</v>
      </c>
      <c r="V63" s="29">
        <v>6.1496099128040385</v>
      </c>
      <c r="W63" s="30">
        <v>6.0016147842468826</v>
      </c>
      <c r="X63" s="30">
        <v>5.798126215308468</v>
      </c>
      <c r="Y63" s="30">
        <v>5.441702276096625</v>
      </c>
      <c r="Z63" s="30">
        <v>6.330648653329869</v>
      </c>
      <c r="AA63" s="30">
        <v>6.126126126126126</v>
      </c>
      <c r="AB63" s="31">
        <v>5.33662439356541</v>
      </c>
      <c r="AC63" s="17">
        <v>6.254243041412084</v>
      </c>
      <c r="AD63" s="49">
        <f t="shared" si="6"/>
        <v>6.153223870251363</v>
      </c>
      <c r="AE63" s="59">
        <f t="shared" si="7"/>
        <v>-0.016152101939727784</v>
      </c>
    </row>
    <row r="64" spans="1:31" ht="12">
      <c r="A64" s="13" t="s">
        <v>709</v>
      </c>
      <c r="B64" s="19" t="s">
        <v>442</v>
      </c>
      <c r="C64" s="5" t="s">
        <v>875</v>
      </c>
      <c r="D64" s="8">
        <v>12915</v>
      </c>
      <c r="E64" s="8">
        <v>12912</v>
      </c>
      <c r="F64" s="5">
        <f t="shared" si="0"/>
        <v>12913.5</v>
      </c>
      <c r="G64" s="52"/>
      <c r="H64" s="50"/>
      <c r="I64" s="44"/>
      <c r="J64" s="44">
        <v>507.633554675625</v>
      </c>
      <c r="K64" s="44">
        <v>1838.3138092288007</v>
      </c>
      <c r="L64" s="44">
        <v>4301.046907742866</v>
      </c>
      <c r="M64" s="44">
        <f t="shared" si="1"/>
        <v>-2462.733098514065</v>
      </c>
      <c r="N64" s="44">
        <f t="shared" si="2"/>
        <v>-404.2002868023513</v>
      </c>
      <c r="O64" s="44"/>
      <c r="P64" s="44"/>
      <c r="Q64" s="44"/>
      <c r="R64" s="44">
        <f t="shared" si="3"/>
        <v>0</v>
      </c>
      <c r="S64" s="44">
        <f t="shared" si="4"/>
        <v>-404.2002868023513</v>
      </c>
      <c r="T64" s="44">
        <f t="shared" si="5"/>
        <v>12509.299713197648</v>
      </c>
      <c r="U64" s="5">
        <v>673</v>
      </c>
      <c r="V64" s="29">
        <v>4.51139933940224</v>
      </c>
      <c r="W64" s="30">
        <v>4.400413782127795</v>
      </c>
      <c r="X64" s="30">
        <v>4.386311546668774</v>
      </c>
      <c r="Y64" s="30">
        <v>4.725718356684873</v>
      </c>
      <c r="Z64" s="30">
        <v>5.805790013410113</v>
      </c>
      <c r="AA64" s="30">
        <v>5.32147315855181</v>
      </c>
      <c r="AB64" s="31">
        <v>6.013051584835302</v>
      </c>
      <c r="AC64" s="17">
        <v>5.210994967092528</v>
      </c>
      <c r="AD64" s="49">
        <f t="shared" si="6"/>
        <v>5.379997405370077</v>
      </c>
      <c r="AE64" s="59">
        <f t="shared" si="7"/>
        <v>0.03243189435890859</v>
      </c>
    </row>
    <row r="65" spans="1:31" ht="12">
      <c r="A65" s="13" t="s">
        <v>709</v>
      </c>
      <c r="B65" s="19" t="s">
        <v>424</v>
      </c>
      <c r="C65" s="5" t="s">
        <v>876</v>
      </c>
      <c r="D65" s="8">
        <v>14442</v>
      </c>
      <c r="E65" s="8">
        <v>14515</v>
      </c>
      <c r="F65" s="5">
        <f t="shared" si="0"/>
        <v>14478.5</v>
      </c>
      <c r="G65" s="52">
        <v>13659</v>
      </c>
      <c r="H65" s="50">
        <f>G65</f>
        <v>13659</v>
      </c>
      <c r="I65" s="44">
        <f>G65/365+(H65*10/24)/365</f>
        <v>53.01438356164383</v>
      </c>
      <c r="J65" s="44">
        <v>1344.5936061047948</v>
      </c>
      <c r="K65" s="44">
        <v>1362.8814926258997</v>
      </c>
      <c r="L65" s="44">
        <v>4023.1531841920814</v>
      </c>
      <c r="M65" s="44">
        <f t="shared" si="1"/>
        <v>-2660.2716915661817</v>
      </c>
      <c r="N65" s="44">
        <f t="shared" si="2"/>
        <v>-436.6216466380454</v>
      </c>
      <c r="O65" s="44"/>
      <c r="P65" s="44"/>
      <c r="Q65" s="44"/>
      <c r="R65" s="44">
        <f t="shared" si="3"/>
        <v>0</v>
      </c>
      <c r="S65" s="44">
        <f t="shared" si="4"/>
        <v>-383.6072630764015</v>
      </c>
      <c r="T65" s="44">
        <f t="shared" si="5"/>
        <v>14094.892736923599</v>
      </c>
      <c r="U65" s="5">
        <v>996</v>
      </c>
      <c r="V65" s="29">
        <v>9.038857928086113</v>
      </c>
      <c r="W65" s="30">
        <v>7.1982854186682435</v>
      </c>
      <c r="X65" s="30">
        <v>7.949425955529719</v>
      </c>
      <c r="Y65" s="30">
        <v>7.225392296718973</v>
      </c>
      <c r="Z65" s="30">
        <v>7.264110906776064</v>
      </c>
      <c r="AA65" s="30">
        <v>6.932905117642951</v>
      </c>
      <c r="AB65" s="31">
        <v>6.624671189256541</v>
      </c>
      <c r="AC65" s="17">
        <v>6.896551724137931</v>
      </c>
      <c r="AD65" s="49">
        <f t="shared" si="6"/>
        <v>7.066389355279269</v>
      </c>
      <c r="AE65" s="59">
        <f t="shared" si="7"/>
        <v>0.02462645651549409</v>
      </c>
    </row>
    <row r="66" spans="1:31" ht="12">
      <c r="A66" s="13" t="s">
        <v>709</v>
      </c>
      <c r="B66" s="19" t="s">
        <v>425</v>
      </c>
      <c r="C66" s="5" t="s">
        <v>877</v>
      </c>
      <c r="D66" s="8">
        <v>10806</v>
      </c>
      <c r="E66" s="8">
        <v>10799</v>
      </c>
      <c r="F66" s="5">
        <f t="shared" si="0"/>
        <v>10802.5</v>
      </c>
      <c r="G66" s="52">
        <v>41410</v>
      </c>
      <c r="H66" s="50">
        <f>G66</f>
        <v>41410</v>
      </c>
      <c r="I66" s="44">
        <f>G66/365+(H66*10/24)/365</f>
        <v>160.72374429223746</v>
      </c>
      <c r="J66" s="44">
        <v>476.0669266898711</v>
      </c>
      <c r="K66" s="44">
        <v>541.3177464042361</v>
      </c>
      <c r="L66" s="44">
        <v>3626.771873341669</v>
      </c>
      <c r="M66" s="44">
        <f t="shared" si="1"/>
        <v>-3085.454126937433</v>
      </c>
      <c r="N66" s="44">
        <f t="shared" si="2"/>
        <v>-506.4054418954674</v>
      </c>
      <c r="O66" s="44"/>
      <c r="P66" s="44"/>
      <c r="Q66" s="44"/>
      <c r="R66" s="44">
        <f t="shared" si="3"/>
        <v>0</v>
      </c>
      <c r="S66" s="44">
        <f t="shared" si="4"/>
        <v>-345.68169760322996</v>
      </c>
      <c r="T66" s="44">
        <f t="shared" si="5"/>
        <v>10456.81830239677</v>
      </c>
      <c r="U66" s="5">
        <v>437</v>
      </c>
      <c r="V66" s="29">
        <v>5.270728449604438</v>
      </c>
      <c r="W66" s="30">
        <v>4.307631785995279</v>
      </c>
      <c r="X66" s="30">
        <v>3.8271485321189807</v>
      </c>
      <c r="Y66" s="30">
        <v>4.453981878874583</v>
      </c>
      <c r="Z66" s="30">
        <v>4.826932195353248</v>
      </c>
      <c r="AA66" s="30">
        <v>4.9424319011513616</v>
      </c>
      <c r="AB66" s="31">
        <v>4.6736802904757475</v>
      </c>
      <c r="AC66" s="17">
        <v>4.044049602072922</v>
      </c>
      <c r="AD66" s="49">
        <f t="shared" si="6"/>
        <v>4.1790914536579145</v>
      </c>
      <c r="AE66" s="59">
        <f t="shared" si="7"/>
        <v>0.03339272879238957</v>
      </c>
    </row>
    <row r="67" spans="1:31" ht="12">
      <c r="A67" s="13" t="s">
        <v>709</v>
      </c>
      <c r="B67" s="19" t="s">
        <v>436</v>
      </c>
      <c r="C67" s="5" t="s">
        <v>878</v>
      </c>
      <c r="D67" s="8">
        <v>11271</v>
      </c>
      <c r="E67" s="8">
        <v>11431</v>
      </c>
      <c r="F67" s="5">
        <f aca="true" t="shared" si="10" ref="F67:F130">(D67+E67)/2</f>
        <v>11351</v>
      </c>
      <c r="G67" s="52">
        <v>4178</v>
      </c>
      <c r="H67" s="50">
        <f>G67</f>
        <v>4178</v>
      </c>
      <c r="I67" s="44">
        <f>G67/365+(H67*10/24)/365</f>
        <v>16.215981735159815</v>
      </c>
      <c r="J67" s="44">
        <v>883.5830633128463</v>
      </c>
      <c r="K67" s="44">
        <v>1943.0401559281288</v>
      </c>
      <c r="L67" s="44">
        <v>3457.023085942835</v>
      </c>
      <c r="M67" s="44">
        <f aca="true" t="shared" si="11" ref="M67:M130">K67-L67</f>
        <v>-1513.9829300147064</v>
      </c>
      <c r="N67" s="44">
        <f aca="true" t="shared" si="12" ref="N67:N130">M67*0.75*(261-24-10-2-12)*9/24/365</f>
        <v>-248.4850408251877</v>
      </c>
      <c r="O67" s="44"/>
      <c r="P67" s="44"/>
      <c r="Q67" s="44"/>
      <c r="R67" s="44">
        <f aca="true" t="shared" si="13" ref="R67:R130">(O67*0.3*365/2+O67*0.7*365/2*10/24)/365+(P67*0.6*462/2+P67*0.4*365/2*10/24)/365</f>
        <v>0</v>
      </c>
      <c r="S67" s="44">
        <f aca="true" t="shared" si="14" ref="S67:S130">I67+N67+R67</f>
        <v>-232.2690590900279</v>
      </c>
      <c r="T67" s="44">
        <f aca="true" t="shared" si="15" ref="T67:T130">F67+S67</f>
        <v>11118.730940909973</v>
      </c>
      <c r="U67" s="5">
        <v>627</v>
      </c>
      <c r="V67" s="29">
        <v>4.208512673362027</v>
      </c>
      <c r="W67" s="30">
        <v>4.752493882928666</v>
      </c>
      <c r="X67" s="30">
        <v>5.499344200861907</v>
      </c>
      <c r="Y67" s="30">
        <v>5.2825666082787865</v>
      </c>
      <c r="Z67" s="30">
        <v>4.853396466945911</v>
      </c>
      <c r="AA67" s="30">
        <v>4.765751211631664</v>
      </c>
      <c r="AB67" s="31">
        <v>5.17807975841549</v>
      </c>
      <c r="AC67" s="17">
        <v>5.562949161565078</v>
      </c>
      <c r="AD67" s="49">
        <f aca="true" t="shared" si="16" ref="AD67:AD130">U67/T67*100</f>
        <v>5.6391327691277455</v>
      </c>
      <c r="AE67" s="59">
        <f aca="true" t="shared" si="17" ref="AE67:AE130">(AD67-AC67)/AC67</f>
        <v>0.013694823617844047</v>
      </c>
    </row>
    <row r="68" spans="1:31" ht="12">
      <c r="A68" s="13" t="s">
        <v>709</v>
      </c>
      <c r="B68" s="19" t="s">
        <v>443</v>
      </c>
      <c r="C68" s="5" t="s">
        <v>879</v>
      </c>
      <c r="D68" s="8">
        <v>41266</v>
      </c>
      <c r="E68" s="8">
        <v>41500</v>
      </c>
      <c r="F68" s="5">
        <f t="shared" si="10"/>
        <v>41383</v>
      </c>
      <c r="G68" s="52">
        <v>58901</v>
      </c>
      <c r="H68" s="50">
        <f>G68</f>
        <v>58901</v>
      </c>
      <c r="I68" s="44">
        <f>G68/365+(H68*10/24)/365</f>
        <v>228.61118721461187</v>
      </c>
      <c r="J68" s="44">
        <v>6869.341023258303</v>
      </c>
      <c r="K68" s="44">
        <v>19042.172918000255</v>
      </c>
      <c r="L68" s="44">
        <v>8636.534395421742</v>
      </c>
      <c r="M68" s="44">
        <f t="shared" si="11"/>
        <v>10405.638522578512</v>
      </c>
      <c r="N68" s="44">
        <f t="shared" si="12"/>
        <v>1707.843240392381</v>
      </c>
      <c r="O68" s="44"/>
      <c r="P68" s="44"/>
      <c r="Q68" s="44"/>
      <c r="R68" s="44">
        <f t="shared" si="13"/>
        <v>0</v>
      </c>
      <c r="S68" s="44">
        <f t="shared" si="14"/>
        <v>1936.4544276069928</v>
      </c>
      <c r="T68" s="44">
        <f t="shared" si="15"/>
        <v>43319.454427606994</v>
      </c>
      <c r="U68" s="5">
        <v>5329</v>
      </c>
      <c r="V68" s="29">
        <v>11.573738211213596</v>
      </c>
      <c r="W68" s="30">
        <v>13.568918884760246</v>
      </c>
      <c r="X68" s="30">
        <v>14.174059460682065</v>
      </c>
      <c r="Y68" s="30">
        <v>13.624162757444246</v>
      </c>
      <c r="Z68" s="30">
        <v>13.905665086099326</v>
      </c>
      <c r="AA68" s="30">
        <v>13.696496130164931</v>
      </c>
      <c r="AB68" s="31">
        <v>13.72322939921007</v>
      </c>
      <c r="AC68" s="17">
        <v>12.913778897882032</v>
      </c>
      <c r="AD68" s="49">
        <f t="shared" si="16"/>
        <v>12.30163230450079</v>
      </c>
      <c r="AE68" s="59">
        <f t="shared" si="17"/>
        <v>-0.04740259208570151</v>
      </c>
    </row>
    <row r="69" spans="1:31" ht="12">
      <c r="A69" s="13" t="s">
        <v>709</v>
      </c>
      <c r="B69" s="19" t="s">
        <v>432</v>
      </c>
      <c r="C69" s="5" t="s">
        <v>880</v>
      </c>
      <c r="D69" s="8">
        <v>7559</v>
      </c>
      <c r="E69" s="8">
        <v>7636</v>
      </c>
      <c r="F69" s="5">
        <f t="shared" si="10"/>
        <v>7597.5</v>
      </c>
      <c r="G69" s="52">
        <v>6036</v>
      </c>
      <c r="H69" s="50">
        <f>G69</f>
        <v>6036</v>
      </c>
      <c r="I69" s="44">
        <f>G69/365+(H69*10/24)/365</f>
        <v>23.42739726027397</v>
      </c>
      <c r="J69" s="44">
        <v>351.8488496873285</v>
      </c>
      <c r="K69" s="44">
        <v>748.1926999071605</v>
      </c>
      <c r="L69" s="44">
        <v>2697.401327254953</v>
      </c>
      <c r="M69" s="44">
        <f t="shared" si="11"/>
        <v>-1949.2086273477921</v>
      </c>
      <c r="N69" s="44">
        <f t="shared" si="12"/>
        <v>-319.9172036494621</v>
      </c>
      <c r="O69" s="44"/>
      <c r="P69" s="44"/>
      <c r="Q69" s="44"/>
      <c r="R69" s="44">
        <f t="shared" si="13"/>
        <v>0</v>
      </c>
      <c r="S69" s="44">
        <f t="shared" si="14"/>
        <v>-296.4898063891882</v>
      </c>
      <c r="T69" s="44">
        <f t="shared" si="15"/>
        <v>7301.010193610812</v>
      </c>
      <c r="U69" s="5">
        <v>473</v>
      </c>
      <c r="V69" s="29">
        <v>5.575955392356861</v>
      </c>
      <c r="W69" s="30">
        <v>5.369404009887393</v>
      </c>
      <c r="X69" s="30">
        <v>4.565837749694253</v>
      </c>
      <c r="Y69" s="30">
        <v>5.14894190591724</v>
      </c>
      <c r="Z69" s="30">
        <v>6.108933639681037</v>
      </c>
      <c r="AA69" s="30">
        <v>6.295204929011519</v>
      </c>
      <c r="AB69" s="31">
        <v>5.979271857560457</v>
      </c>
      <c r="AC69" s="17">
        <v>6.25744146051065</v>
      </c>
      <c r="AD69" s="49">
        <f t="shared" si="16"/>
        <v>6.4785555348755315</v>
      </c>
      <c r="AE69" s="59">
        <f t="shared" si="17"/>
        <v>0.03533617945294162</v>
      </c>
    </row>
    <row r="70" spans="1:31" ht="12">
      <c r="A70" s="13" t="s">
        <v>709</v>
      </c>
      <c r="B70" s="19" t="s">
        <v>444</v>
      </c>
      <c r="C70" s="5" t="s">
        <v>881</v>
      </c>
      <c r="D70" s="8">
        <v>10475</v>
      </c>
      <c r="E70" s="8">
        <v>10699</v>
      </c>
      <c r="F70" s="5">
        <f t="shared" si="10"/>
        <v>10587</v>
      </c>
      <c r="G70" s="52"/>
      <c r="H70" s="50"/>
      <c r="I70" s="44"/>
      <c r="J70" s="44">
        <v>347.0792923663602</v>
      </c>
      <c r="K70" s="44">
        <v>652.0476169659587</v>
      </c>
      <c r="L70" s="44">
        <v>3776.799857099766</v>
      </c>
      <c r="M70" s="44">
        <f t="shared" si="11"/>
        <v>-3124.7522401338074</v>
      </c>
      <c r="N70" s="44">
        <f t="shared" si="12"/>
        <v>-512.8553120151121</v>
      </c>
      <c r="O70" s="44"/>
      <c r="P70" s="44"/>
      <c r="Q70" s="44"/>
      <c r="R70" s="44">
        <f t="shared" si="13"/>
        <v>0</v>
      </c>
      <c r="S70" s="44">
        <f t="shared" si="14"/>
        <v>-512.8553120151121</v>
      </c>
      <c r="T70" s="44">
        <f t="shared" si="15"/>
        <v>10074.144687984888</v>
      </c>
      <c r="U70" s="5">
        <v>616</v>
      </c>
      <c r="V70" s="29">
        <v>5.042436345481778</v>
      </c>
      <c r="W70" s="30">
        <v>5.316007088009451</v>
      </c>
      <c r="X70" s="30">
        <v>6.073752711496746</v>
      </c>
      <c r="Y70" s="30">
        <v>5.336858597728162</v>
      </c>
      <c r="Z70" s="30">
        <v>6</v>
      </c>
      <c r="AA70" s="30">
        <v>5.407515861395803</v>
      </c>
      <c r="AB70" s="31">
        <v>5.5533980582524265</v>
      </c>
      <c r="AC70" s="17">
        <v>5.880668257756564</v>
      </c>
      <c r="AD70" s="49">
        <f t="shared" si="16"/>
        <v>6.114663021811506</v>
      </c>
      <c r="AE70" s="59">
        <f t="shared" si="17"/>
        <v>0.03979050573823892</v>
      </c>
    </row>
    <row r="71" spans="1:31" ht="12">
      <c r="A71" s="13" t="s">
        <v>709</v>
      </c>
      <c r="B71" s="19" t="s">
        <v>447</v>
      </c>
      <c r="C71" s="5" t="s">
        <v>882</v>
      </c>
      <c r="D71" s="8">
        <v>24200</v>
      </c>
      <c r="E71" s="8">
        <v>24374</v>
      </c>
      <c r="F71" s="5">
        <f t="shared" si="10"/>
        <v>24287</v>
      </c>
      <c r="G71" s="52">
        <v>83395</v>
      </c>
      <c r="H71" s="50">
        <f>G71</f>
        <v>83395</v>
      </c>
      <c r="I71" s="44">
        <f>G71/365+(H71*10/24)/365</f>
        <v>323.67922374429224</v>
      </c>
      <c r="J71" s="44">
        <v>2362.524601509461</v>
      </c>
      <c r="K71" s="44">
        <v>7129.031920911842</v>
      </c>
      <c r="L71" s="44">
        <v>7306.414254092458</v>
      </c>
      <c r="M71" s="44">
        <f t="shared" si="11"/>
        <v>-177.38233318061611</v>
      </c>
      <c r="N71" s="44">
        <f t="shared" si="12"/>
        <v>-29.113179170140505</v>
      </c>
      <c r="O71" s="44"/>
      <c r="P71" s="44"/>
      <c r="Q71" s="44"/>
      <c r="R71" s="44">
        <f t="shared" si="13"/>
        <v>0</v>
      </c>
      <c r="S71" s="44">
        <f t="shared" si="14"/>
        <v>294.56604457415176</v>
      </c>
      <c r="T71" s="44">
        <f t="shared" si="15"/>
        <v>24581.566044574152</v>
      </c>
      <c r="U71" s="5">
        <v>1386</v>
      </c>
      <c r="V71" s="29">
        <v>7.017304189435338</v>
      </c>
      <c r="W71" s="30">
        <v>7.299977959003747</v>
      </c>
      <c r="X71" s="30">
        <v>6.035988819007687</v>
      </c>
      <c r="Y71" s="30">
        <v>5.987946620749032</v>
      </c>
      <c r="Z71" s="30">
        <v>5.974480433576581</v>
      </c>
      <c r="AA71" s="30">
        <v>6.776796653851029</v>
      </c>
      <c r="AB71" s="31">
        <v>6.1056243722798795</v>
      </c>
      <c r="AC71" s="17">
        <v>5.7272727272727275</v>
      </c>
      <c r="AD71" s="49">
        <f t="shared" si="16"/>
        <v>5.638371442595414</v>
      </c>
      <c r="AE71" s="59">
        <f t="shared" si="17"/>
        <v>-0.01552244653095952</v>
      </c>
    </row>
    <row r="72" spans="1:31" ht="12">
      <c r="A72" s="13" t="s">
        <v>709</v>
      </c>
      <c r="B72" s="19" t="s">
        <v>448</v>
      </c>
      <c r="C72" s="5" t="s">
        <v>883</v>
      </c>
      <c r="D72" s="8">
        <v>15430</v>
      </c>
      <c r="E72" s="8">
        <v>15534</v>
      </c>
      <c r="F72" s="5">
        <f t="shared" si="10"/>
        <v>15482</v>
      </c>
      <c r="G72" s="52">
        <v>4963</v>
      </c>
      <c r="H72" s="50">
        <f>G72</f>
        <v>4963</v>
      </c>
      <c r="I72" s="44">
        <f>G72/365+(H72*10/24)/365</f>
        <v>19.262785388127853</v>
      </c>
      <c r="J72" s="44">
        <v>965.1587848814643</v>
      </c>
      <c r="K72" s="44">
        <v>3055.1914102961523</v>
      </c>
      <c r="L72" s="44">
        <v>5270.360641150559</v>
      </c>
      <c r="M72" s="44">
        <f t="shared" si="11"/>
        <v>-2215.1692308544066</v>
      </c>
      <c r="N72" s="44">
        <f t="shared" si="12"/>
        <v>-363.56844311197756</v>
      </c>
      <c r="O72" s="44"/>
      <c r="P72" s="44"/>
      <c r="Q72" s="44"/>
      <c r="R72" s="44">
        <f t="shared" si="13"/>
        <v>0</v>
      </c>
      <c r="S72" s="44">
        <f t="shared" si="14"/>
        <v>-344.3056577238497</v>
      </c>
      <c r="T72" s="44">
        <f t="shared" si="15"/>
        <v>15137.69434227615</v>
      </c>
      <c r="U72" s="5">
        <v>632</v>
      </c>
      <c r="V72" s="29">
        <v>5.5180332297717145</v>
      </c>
      <c r="W72" s="30">
        <v>3.5783951032488064</v>
      </c>
      <c r="X72" s="30">
        <v>3.966289880275567</v>
      </c>
      <c r="Y72" s="30">
        <v>3.907187625016669</v>
      </c>
      <c r="Z72" s="30">
        <v>4.190981432360743</v>
      </c>
      <c r="AA72" s="30">
        <v>4.120194200236189</v>
      </c>
      <c r="AB72" s="31">
        <v>4.038361169102297</v>
      </c>
      <c r="AC72" s="17">
        <v>4.095917044718082</v>
      </c>
      <c r="AD72" s="49">
        <f t="shared" si="16"/>
        <v>4.175008331585658</v>
      </c>
      <c r="AE72" s="59">
        <f t="shared" si="17"/>
        <v>0.019309787284283175</v>
      </c>
    </row>
    <row r="73" spans="1:31" ht="12">
      <c r="A73" s="13" t="s">
        <v>711</v>
      </c>
      <c r="B73" s="19" t="s">
        <v>687</v>
      </c>
      <c r="C73" s="5" t="s">
        <v>884</v>
      </c>
      <c r="D73" s="8">
        <v>107912</v>
      </c>
      <c r="E73" s="8">
        <v>110943</v>
      </c>
      <c r="F73" s="5">
        <f t="shared" si="10"/>
        <v>109427.5</v>
      </c>
      <c r="G73" s="52">
        <v>176405</v>
      </c>
      <c r="H73" s="50">
        <f>G73</f>
        <v>176405</v>
      </c>
      <c r="I73" s="44">
        <f>G73/365+(H73*10/24)/365</f>
        <v>684.6769406392693</v>
      </c>
      <c r="J73" s="44">
        <v>5988.719092386513</v>
      </c>
      <c r="K73" s="44">
        <v>43076.88427302891</v>
      </c>
      <c r="L73" s="44">
        <v>21913.56557326397</v>
      </c>
      <c r="M73" s="44">
        <f t="shared" si="11"/>
        <v>21163.31869976494</v>
      </c>
      <c r="N73" s="44">
        <f t="shared" si="12"/>
        <v>3473.4659201583377</v>
      </c>
      <c r="O73" s="44">
        <f>3588.125+5420</f>
        <v>9008.125</v>
      </c>
      <c r="P73" s="44"/>
      <c r="Q73" s="44">
        <f>O73+P73</f>
        <v>9008.125</v>
      </c>
      <c r="R73" s="44">
        <f t="shared" si="13"/>
        <v>2664.9036458333335</v>
      </c>
      <c r="S73" s="44">
        <f t="shared" si="14"/>
        <v>6823.046506630941</v>
      </c>
      <c r="T73" s="44">
        <f t="shared" si="15"/>
        <v>116250.54650663094</v>
      </c>
      <c r="U73" s="5">
        <v>16048</v>
      </c>
      <c r="V73" s="29">
        <v>14.710973443265157</v>
      </c>
      <c r="W73" s="30">
        <v>12.926402865427256</v>
      </c>
      <c r="X73" s="30">
        <v>14.136921811042486</v>
      </c>
      <c r="Y73" s="30">
        <v>16.160695074845542</v>
      </c>
      <c r="Z73" s="30">
        <v>15.980219003885555</v>
      </c>
      <c r="AA73" s="30">
        <v>15.01908829941502</v>
      </c>
      <c r="AB73" s="31">
        <v>14.767742983554236</v>
      </c>
      <c r="AC73" s="17">
        <v>14.871376677292607</v>
      </c>
      <c r="AD73" s="49">
        <f t="shared" si="16"/>
        <v>13.804666285233008</v>
      </c>
      <c r="AE73" s="59">
        <f t="shared" si="17"/>
        <v>-0.07172909510713828</v>
      </c>
    </row>
    <row r="74" spans="1:31" ht="12">
      <c r="A74" s="13" t="s">
        <v>711</v>
      </c>
      <c r="B74" s="19" t="s">
        <v>690</v>
      </c>
      <c r="C74" s="5" t="s">
        <v>885</v>
      </c>
      <c r="D74" s="8">
        <v>31408</v>
      </c>
      <c r="E74" s="8">
        <v>31904</v>
      </c>
      <c r="F74" s="5">
        <f t="shared" si="10"/>
        <v>31656</v>
      </c>
      <c r="G74" s="52"/>
      <c r="H74" s="50"/>
      <c r="I74" s="44"/>
      <c r="J74" s="44">
        <v>1160.0342187879207</v>
      </c>
      <c r="K74" s="44">
        <v>14482.776997985242</v>
      </c>
      <c r="L74" s="44">
        <v>7852.854611096506</v>
      </c>
      <c r="M74" s="44">
        <f t="shared" si="11"/>
        <v>6629.922386888736</v>
      </c>
      <c r="N74" s="44">
        <f t="shared" si="12"/>
        <v>1088.1473643549405</v>
      </c>
      <c r="O74" s="44"/>
      <c r="P74" s="44"/>
      <c r="Q74" s="44"/>
      <c r="R74" s="44">
        <f t="shared" si="13"/>
        <v>0</v>
      </c>
      <c r="S74" s="44">
        <f t="shared" si="14"/>
        <v>1088.1473643549405</v>
      </c>
      <c r="T74" s="44">
        <f t="shared" si="15"/>
        <v>32744.14736435494</v>
      </c>
      <c r="U74" s="5">
        <v>3659</v>
      </c>
      <c r="V74" s="29">
        <v>11.602555200666574</v>
      </c>
      <c r="W74" s="30">
        <v>10.20673159063728</v>
      </c>
      <c r="X74" s="30">
        <v>11.217514889009204</v>
      </c>
      <c r="Y74" s="30">
        <v>11.434924699302584</v>
      </c>
      <c r="Z74" s="30">
        <v>12.337964501761617</v>
      </c>
      <c r="AA74" s="30">
        <v>12.654320987654321</v>
      </c>
      <c r="AB74" s="31">
        <v>12.174223491610139</v>
      </c>
      <c r="AC74" s="17">
        <v>11.649898115129902</v>
      </c>
      <c r="AD74" s="49">
        <f t="shared" si="16"/>
        <v>11.174516041859631</v>
      </c>
      <c r="AE74" s="59">
        <f t="shared" si="17"/>
        <v>-0.04080568504310655</v>
      </c>
    </row>
    <row r="75" spans="1:31" ht="12">
      <c r="A75" s="13" t="s">
        <v>711</v>
      </c>
      <c r="B75" s="19" t="s">
        <v>688</v>
      </c>
      <c r="C75" s="5" t="s">
        <v>886</v>
      </c>
      <c r="D75" s="8">
        <v>22770</v>
      </c>
      <c r="E75" s="8">
        <v>22876</v>
      </c>
      <c r="F75" s="5">
        <f t="shared" si="10"/>
        <v>22823</v>
      </c>
      <c r="G75" s="52"/>
      <c r="H75" s="50"/>
      <c r="I75" s="44"/>
      <c r="J75" s="44">
        <v>590.075863034323</v>
      </c>
      <c r="K75" s="44">
        <v>5148.303256511508</v>
      </c>
      <c r="L75" s="44">
        <v>6300.50476200318</v>
      </c>
      <c r="M75" s="44">
        <f t="shared" si="11"/>
        <v>-1152.201505491672</v>
      </c>
      <c r="N75" s="44">
        <f t="shared" si="12"/>
        <v>-189.10704503660406</v>
      </c>
      <c r="O75" s="44"/>
      <c r="P75" s="44"/>
      <c r="Q75" s="44"/>
      <c r="R75" s="44">
        <f t="shared" si="13"/>
        <v>0</v>
      </c>
      <c r="S75" s="44">
        <f t="shared" si="14"/>
        <v>-189.10704503660406</v>
      </c>
      <c r="T75" s="44">
        <f t="shared" si="15"/>
        <v>22633.892954963398</v>
      </c>
      <c r="U75" s="5">
        <v>2243</v>
      </c>
      <c r="V75" s="29">
        <v>10.157459300773953</v>
      </c>
      <c r="W75" s="30">
        <v>10.061097756410255</v>
      </c>
      <c r="X75" s="30">
        <v>10.225122024105987</v>
      </c>
      <c r="Y75" s="30">
        <v>10.763056140179138</v>
      </c>
      <c r="Z75" s="30">
        <v>10.983981693363845</v>
      </c>
      <c r="AA75" s="30">
        <v>10.457335363883889</v>
      </c>
      <c r="AB75" s="31">
        <v>9.894072571557357</v>
      </c>
      <c r="AC75" s="17">
        <v>9.850680720245936</v>
      </c>
      <c r="AD75" s="49">
        <f t="shared" si="16"/>
        <v>9.909916974791257</v>
      </c>
      <c r="AE75" s="59">
        <f t="shared" si="17"/>
        <v>0.006013417369580658</v>
      </c>
    </row>
    <row r="76" spans="1:31" ht="12">
      <c r="A76" s="13" t="s">
        <v>711</v>
      </c>
      <c r="B76" s="19" t="s">
        <v>689</v>
      </c>
      <c r="C76" s="5" t="s">
        <v>887</v>
      </c>
      <c r="D76" s="8">
        <v>163210</v>
      </c>
      <c r="E76" s="8">
        <v>165048</v>
      </c>
      <c r="F76" s="5">
        <f t="shared" si="10"/>
        <v>164129</v>
      </c>
      <c r="G76" s="52">
        <v>3151270</v>
      </c>
      <c r="H76" s="50">
        <f>G76</f>
        <v>3151270</v>
      </c>
      <c r="I76" s="44">
        <f>G76/365+(H76*10/24)/365</f>
        <v>12230.956621004567</v>
      </c>
      <c r="J76" s="44">
        <v>14663.791148222428</v>
      </c>
      <c r="K76" s="44">
        <v>203844.7433570097</v>
      </c>
      <c r="L76" s="44">
        <v>25867.051910633705</v>
      </c>
      <c r="M76" s="44">
        <f t="shared" si="11"/>
        <v>177977.69144637597</v>
      </c>
      <c r="N76" s="44">
        <f t="shared" si="12"/>
        <v>29210.893364957425</v>
      </c>
      <c r="O76" s="44">
        <f>7176.25+7105</f>
        <v>14281.25</v>
      </c>
      <c r="P76" s="44"/>
      <c r="Q76" s="44">
        <f>O76+P76</f>
        <v>14281.25</v>
      </c>
      <c r="R76" s="44">
        <f t="shared" si="13"/>
        <v>4224.869791666667</v>
      </c>
      <c r="S76" s="44">
        <f t="shared" si="14"/>
        <v>45666.719777628656</v>
      </c>
      <c r="T76" s="44">
        <f t="shared" si="15"/>
        <v>209795.71977762866</v>
      </c>
      <c r="U76" s="5">
        <v>60399</v>
      </c>
      <c r="V76" s="29">
        <v>35.97068557213187</v>
      </c>
      <c r="W76" s="30">
        <v>34.99681490763232</v>
      </c>
      <c r="X76" s="30">
        <v>36.506796331086306</v>
      </c>
      <c r="Y76" s="30">
        <v>37.208824194576366</v>
      </c>
      <c r="Z76" s="30">
        <v>36.842140616498625</v>
      </c>
      <c r="AA76" s="30">
        <v>34.8539872340703</v>
      </c>
      <c r="AB76" s="31">
        <v>36.22624038357867</v>
      </c>
      <c r="AC76" s="17">
        <v>37.00692359536793</v>
      </c>
      <c r="AD76" s="49">
        <f t="shared" si="16"/>
        <v>28.78943386643896</v>
      </c>
      <c r="AE76" s="59">
        <f t="shared" si="17"/>
        <v>-0.22205276555216102</v>
      </c>
    </row>
    <row r="77" spans="1:31" ht="12">
      <c r="A77" s="13" t="s">
        <v>711</v>
      </c>
      <c r="B77" s="19" t="s">
        <v>698</v>
      </c>
      <c r="C77" s="5" t="s">
        <v>888</v>
      </c>
      <c r="D77" s="8">
        <v>45257</v>
      </c>
      <c r="E77" s="8">
        <v>45408</v>
      </c>
      <c r="F77" s="5">
        <f t="shared" si="10"/>
        <v>45332.5</v>
      </c>
      <c r="G77" s="52">
        <v>99417</v>
      </c>
      <c r="H77" s="50">
        <f>G77</f>
        <v>99417</v>
      </c>
      <c r="I77" s="44">
        <f>G77/365+(H77*10/24)/365</f>
        <v>385.86506849315066</v>
      </c>
      <c r="J77" s="44">
        <v>1658.250428061107</v>
      </c>
      <c r="K77" s="44">
        <v>21857.393397540563</v>
      </c>
      <c r="L77" s="44">
        <v>10942.034755961666</v>
      </c>
      <c r="M77" s="44">
        <f t="shared" si="11"/>
        <v>10915.358641578898</v>
      </c>
      <c r="N77" s="44">
        <f t="shared" si="12"/>
        <v>1791.5019277317422</v>
      </c>
      <c r="O77" s="44"/>
      <c r="P77" s="44">
        <v>9248</v>
      </c>
      <c r="Q77" s="44">
        <f>O77+P77</f>
        <v>9248</v>
      </c>
      <c r="R77" s="44">
        <f t="shared" si="13"/>
        <v>4282.3729680365295</v>
      </c>
      <c r="S77" s="44">
        <f t="shared" si="14"/>
        <v>6459.739964261422</v>
      </c>
      <c r="T77" s="44">
        <f t="shared" si="15"/>
        <v>51792.23996426142</v>
      </c>
      <c r="U77" s="5">
        <v>5242</v>
      </c>
      <c r="V77" s="29">
        <v>10.463404730484214</v>
      </c>
      <c r="W77" s="30">
        <v>14.125118621797212</v>
      </c>
      <c r="X77" s="30">
        <v>13.859607091518928</v>
      </c>
      <c r="Y77" s="30">
        <v>13.091020735912334</v>
      </c>
      <c r="Z77" s="30">
        <v>13.071651671250759</v>
      </c>
      <c r="AA77" s="30">
        <v>11.89327082184225</v>
      </c>
      <c r="AB77" s="31">
        <v>12.166305916305916</v>
      </c>
      <c r="AC77" s="17">
        <v>11.582738581876836</v>
      </c>
      <c r="AD77" s="49">
        <f t="shared" si="16"/>
        <v>10.121207353876132</v>
      </c>
      <c r="AE77" s="59">
        <f t="shared" si="17"/>
        <v>-0.12618183667613095</v>
      </c>
    </row>
    <row r="78" spans="1:31" ht="12">
      <c r="A78" s="13" t="s">
        <v>711</v>
      </c>
      <c r="B78" s="19" t="s">
        <v>702</v>
      </c>
      <c r="C78" s="5" t="s">
        <v>889</v>
      </c>
      <c r="D78" s="8">
        <v>36492</v>
      </c>
      <c r="E78" s="8">
        <v>36938</v>
      </c>
      <c r="F78" s="5">
        <f t="shared" si="10"/>
        <v>36715</v>
      </c>
      <c r="G78" s="52">
        <v>139222</v>
      </c>
      <c r="H78" s="50">
        <f>G78</f>
        <v>139222</v>
      </c>
      <c r="I78" s="44">
        <f>G78/365+(H78*10/24)/365</f>
        <v>540.3593607305936</v>
      </c>
      <c r="J78" s="44">
        <v>1347.9528799885468</v>
      </c>
      <c r="K78" s="44">
        <v>20253.881179842934</v>
      </c>
      <c r="L78" s="44">
        <v>8628.174294450788</v>
      </c>
      <c r="M78" s="44">
        <f t="shared" si="11"/>
        <v>11625.706885392146</v>
      </c>
      <c r="N78" s="44">
        <f t="shared" si="12"/>
        <v>1908.089049597324</v>
      </c>
      <c r="O78" s="44"/>
      <c r="P78" s="44"/>
      <c r="Q78" s="44"/>
      <c r="R78" s="44">
        <f t="shared" si="13"/>
        <v>0</v>
      </c>
      <c r="S78" s="44">
        <f t="shared" si="14"/>
        <v>2448.4484103279174</v>
      </c>
      <c r="T78" s="44">
        <f t="shared" si="15"/>
        <v>39163.44841032792</v>
      </c>
      <c r="U78" s="5">
        <v>3510</v>
      </c>
      <c r="V78" s="29">
        <v>10.341967589638893</v>
      </c>
      <c r="W78" s="30">
        <v>8.736278690011794</v>
      </c>
      <c r="X78" s="30">
        <v>9.903771442232982</v>
      </c>
      <c r="Y78" s="30">
        <v>10.533872480075011</v>
      </c>
      <c r="Z78" s="30">
        <v>10.170760503354739</v>
      </c>
      <c r="AA78" s="30">
        <v>9.600814203324664</v>
      </c>
      <c r="AB78" s="31">
        <v>9.703097505795604</v>
      </c>
      <c r="AC78" s="17">
        <v>9.618546530746466</v>
      </c>
      <c r="AD78" s="49">
        <f t="shared" si="16"/>
        <v>8.96243855552405</v>
      </c>
      <c r="AE78" s="59">
        <f t="shared" si="17"/>
        <v>-0.06821279838124324</v>
      </c>
    </row>
    <row r="79" spans="1:31" ht="12">
      <c r="A79" s="13" t="s">
        <v>711</v>
      </c>
      <c r="B79" s="19" t="s">
        <v>704</v>
      </c>
      <c r="C79" s="5" t="s">
        <v>890</v>
      </c>
      <c r="D79" s="8">
        <v>51838</v>
      </c>
      <c r="E79" s="8">
        <v>52741</v>
      </c>
      <c r="F79" s="5">
        <f t="shared" si="10"/>
        <v>52289.5</v>
      </c>
      <c r="G79" s="52"/>
      <c r="H79" s="50"/>
      <c r="I79" s="44"/>
      <c r="J79" s="44">
        <v>1551.2712456306863</v>
      </c>
      <c r="K79" s="44">
        <v>12610.796682507966</v>
      </c>
      <c r="L79" s="44">
        <v>12703.305211564699</v>
      </c>
      <c r="M79" s="44">
        <f t="shared" si="11"/>
        <v>-92.5085290567331</v>
      </c>
      <c r="N79" s="44">
        <f t="shared" si="12"/>
        <v>-15.183120736451825</v>
      </c>
      <c r="O79" s="44">
        <v>3588.125</v>
      </c>
      <c r="P79" s="44"/>
      <c r="Q79" s="44">
        <f>O79+P79</f>
        <v>3588.125</v>
      </c>
      <c r="R79" s="44">
        <f t="shared" si="13"/>
        <v>1061.4869791666667</v>
      </c>
      <c r="S79" s="44">
        <f t="shared" si="14"/>
        <v>1046.3038584302149</v>
      </c>
      <c r="T79" s="44">
        <f t="shared" si="15"/>
        <v>53335.80385843021</v>
      </c>
      <c r="U79" s="5">
        <v>5556</v>
      </c>
      <c r="V79" s="29">
        <v>11.673800900010976</v>
      </c>
      <c r="W79" s="30">
        <v>11.538218904426452</v>
      </c>
      <c r="X79" s="30">
        <v>11.905111171650704</v>
      </c>
      <c r="Y79" s="30">
        <v>12.695717007704415</v>
      </c>
      <c r="Z79" s="30">
        <v>12.317507054349159</v>
      </c>
      <c r="AA79" s="30">
        <v>13.067508089314067</v>
      </c>
      <c r="AB79" s="31">
        <v>11.206176131163199</v>
      </c>
      <c r="AC79" s="17">
        <v>10.718006095914195</v>
      </c>
      <c r="AD79" s="49">
        <f t="shared" si="16"/>
        <v>10.417017459317478</v>
      </c>
      <c r="AE79" s="59">
        <f t="shared" si="17"/>
        <v>-0.028082521497301317</v>
      </c>
    </row>
    <row r="80" spans="1:31" ht="12">
      <c r="A80" s="13" t="s">
        <v>711</v>
      </c>
      <c r="B80" s="19" t="s">
        <v>693</v>
      </c>
      <c r="C80" s="5" t="s">
        <v>891</v>
      </c>
      <c r="D80" s="8">
        <v>23059</v>
      </c>
      <c r="E80" s="8">
        <v>23353</v>
      </c>
      <c r="F80" s="5">
        <f t="shared" si="10"/>
        <v>23206</v>
      </c>
      <c r="G80" s="52"/>
      <c r="H80" s="50"/>
      <c r="I80" s="44"/>
      <c r="J80" s="44">
        <v>533.4017722581063</v>
      </c>
      <c r="K80" s="44">
        <v>3253.5895932236826</v>
      </c>
      <c r="L80" s="44">
        <v>6346.628254449179</v>
      </c>
      <c r="M80" s="44">
        <f t="shared" si="11"/>
        <v>-3093.038661225496</v>
      </c>
      <c r="N80" s="44">
        <f t="shared" si="12"/>
        <v>-507.6502665727121</v>
      </c>
      <c r="O80" s="44"/>
      <c r="P80" s="44"/>
      <c r="Q80" s="44"/>
      <c r="R80" s="44">
        <f t="shared" si="13"/>
        <v>0</v>
      </c>
      <c r="S80" s="44">
        <f t="shared" si="14"/>
        <v>-507.6502665727121</v>
      </c>
      <c r="T80" s="44">
        <f t="shared" si="15"/>
        <v>22698.349733427287</v>
      </c>
      <c r="U80" s="5">
        <v>2011</v>
      </c>
      <c r="V80" s="29">
        <v>9.297970339626461</v>
      </c>
      <c r="W80" s="30">
        <v>9.272647872288806</v>
      </c>
      <c r="X80" s="30">
        <v>9.618502622794468</v>
      </c>
      <c r="Y80" s="30">
        <v>9.254498714652955</v>
      </c>
      <c r="Z80" s="30">
        <v>9.129374971255116</v>
      </c>
      <c r="AA80" s="30">
        <v>8.907942238267148</v>
      </c>
      <c r="AB80" s="31">
        <v>8.411173580061092</v>
      </c>
      <c r="AC80" s="17">
        <v>8.721106726224034</v>
      </c>
      <c r="AD80" s="49">
        <f t="shared" si="16"/>
        <v>8.859674926228012</v>
      </c>
      <c r="AE80" s="59">
        <f t="shared" si="17"/>
        <v>0.015888832043220835</v>
      </c>
    </row>
    <row r="81" spans="1:31" ht="12">
      <c r="A81" s="13" t="s">
        <v>711</v>
      </c>
      <c r="B81" s="19" t="s">
        <v>691</v>
      </c>
      <c r="C81" s="5" t="s">
        <v>892</v>
      </c>
      <c r="D81" s="8">
        <v>82202</v>
      </c>
      <c r="E81" s="8">
        <v>83295</v>
      </c>
      <c r="F81" s="5">
        <f t="shared" si="10"/>
        <v>82748.5</v>
      </c>
      <c r="G81" s="52">
        <v>436708</v>
      </c>
      <c r="H81" s="50">
        <f>G81</f>
        <v>436708</v>
      </c>
      <c r="I81" s="44">
        <f>G81/365+(H81*10/24)/365</f>
        <v>1694.9853881278536</v>
      </c>
      <c r="J81" s="44">
        <v>3976.4208931790413</v>
      </c>
      <c r="K81" s="44">
        <v>34460.5368477943</v>
      </c>
      <c r="L81" s="44">
        <v>18152.2150109075</v>
      </c>
      <c r="M81" s="44">
        <f t="shared" si="11"/>
        <v>16308.321836886797</v>
      </c>
      <c r="N81" s="44">
        <f t="shared" si="12"/>
        <v>2676.63124668767</v>
      </c>
      <c r="O81" s="44"/>
      <c r="P81" s="44">
        <v>23500</v>
      </c>
      <c r="Q81" s="44">
        <f>O81+P81</f>
        <v>23500</v>
      </c>
      <c r="R81" s="44">
        <f t="shared" si="13"/>
        <v>10881.89497716895</v>
      </c>
      <c r="S81" s="44">
        <f t="shared" si="14"/>
        <v>15253.511611984473</v>
      </c>
      <c r="T81" s="44">
        <f t="shared" si="15"/>
        <v>98002.01161198448</v>
      </c>
      <c r="U81" s="5">
        <v>17963</v>
      </c>
      <c r="V81" s="29">
        <v>16.181977205018175</v>
      </c>
      <c r="W81" s="30">
        <v>15.692984600342214</v>
      </c>
      <c r="X81" s="30">
        <v>17.382048999496845</v>
      </c>
      <c r="Y81" s="30">
        <v>19.30514291568487</v>
      </c>
      <c r="Z81" s="30">
        <v>18.115033597432554</v>
      </c>
      <c r="AA81" s="30">
        <v>18.415678852475345</v>
      </c>
      <c r="AB81" s="31">
        <v>20.609106668495816</v>
      </c>
      <c r="AC81" s="17">
        <v>21.852266368214885</v>
      </c>
      <c r="AD81" s="49">
        <f t="shared" si="16"/>
        <v>18.329215599288105</v>
      </c>
      <c r="AE81" s="59">
        <f t="shared" si="17"/>
        <v>-0.16122129895191178</v>
      </c>
    </row>
    <row r="82" spans="1:31" ht="12">
      <c r="A82" s="13" t="s">
        <v>711</v>
      </c>
      <c r="B82" s="19" t="s">
        <v>694</v>
      </c>
      <c r="C82" s="5" t="s">
        <v>893</v>
      </c>
      <c r="D82" s="8">
        <v>47947</v>
      </c>
      <c r="E82" s="8">
        <v>48755</v>
      </c>
      <c r="F82" s="5">
        <f t="shared" si="10"/>
        <v>48351</v>
      </c>
      <c r="G82" s="52"/>
      <c r="H82" s="50"/>
      <c r="I82" s="44"/>
      <c r="J82" s="44">
        <v>1643.3186159589936</v>
      </c>
      <c r="K82" s="44">
        <v>10464.669843883918</v>
      </c>
      <c r="L82" s="44">
        <v>12832.311503779181</v>
      </c>
      <c r="M82" s="44">
        <f t="shared" si="11"/>
        <v>-2367.6416598952637</v>
      </c>
      <c r="N82" s="44">
        <f t="shared" si="12"/>
        <v>-388.59324161123465</v>
      </c>
      <c r="O82" s="44"/>
      <c r="P82" s="44"/>
      <c r="Q82" s="44"/>
      <c r="R82" s="44">
        <f t="shared" si="13"/>
        <v>0</v>
      </c>
      <c r="S82" s="44">
        <f t="shared" si="14"/>
        <v>-388.59324161123465</v>
      </c>
      <c r="T82" s="44">
        <f t="shared" si="15"/>
        <v>47962.406758388766</v>
      </c>
      <c r="U82" s="5">
        <v>4834</v>
      </c>
      <c r="V82" s="29">
        <v>9.809051800045285</v>
      </c>
      <c r="W82" s="30">
        <v>10.99171597633136</v>
      </c>
      <c r="X82" s="30">
        <v>11.288708964426142</v>
      </c>
      <c r="Y82" s="30">
        <v>11.321274446790929</v>
      </c>
      <c r="Z82" s="30">
        <v>10.762090536086635</v>
      </c>
      <c r="AA82" s="30">
        <v>9.709227162171045</v>
      </c>
      <c r="AB82" s="31">
        <v>9.212268785509847</v>
      </c>
      <c r="AC82" s="17">
        <v>10.081965503576866</v>
      </c>
      <c r="AD82" s="49">
        <f t="shared" si="16"/>
        <v>10.078726917002594</v>
      </c>
      <c r="AE82" s="59">
        <f t="shared" si="17"/>
        <v>-0.0003212257146805819</v>
      </c>
    </row>
    <row r="83" spans="1:31" ht="12">
      <c r="A83" s="13" t="s">
        <v>711</v>
      </c>
      <c r="B83" s="19" t="s">
        <v>695</v>
      </c>
      <c r="C83" s="5" t="s">
        <v>894</v>
      </c>
      <c r="D83" s="8">
        <v>20261</v>
      </c>
      <c r="E83" s="8">
        <v>20583</v>
      </c>
      <c r="F83" s="5">
        <f t="shared" si="10"/>
        <v>20422</v>
      </c>
      <c r="G83" s="52"/>
      <c r="H83" s="50"/>
      <c r="I83" s="44"/>
      <c r="J83" s="44">
        <v>326.6201014495926</v>
      </c>
      <c r="K83" s="44">
        <v>3681.7342792646195</v>
      </c>
      <c r="L83" s="44">
        <v>5117.768057479284</v>
      </c>
      <c r="M83" s="44">
        <f t="shared" si="11"/>
        <v>-1436.0337782146644</v>
      </c>
      <c r="N83" s="44">
        <f t="shared" si="12"/>
        <v>-235.69150281143075</v>
      </c>
      <c r="O83" s="44"/>
      <c r="P83" s="44">
        <v>220</v>
      </c>
      <c r="Q83" s="44">
        <f>O83+P83</f>
        <v>220</v>
      </c>
      <c r="R83" s="44">
        <f t="shared" si="13"/>
        <v>101.8730593607306</v>
      </c>
      <c r="S83" s="44">
        <f t="shared" si="14"/>
        <v>-133.81844345070016</v>
      </c>
      <c r="T83" s="44">
        <f t="shared" si="15"/>
        <v>20288.1815565493</v>
      </c>
      <c r="U83" s="5">
        <v>2220</v>
      </c>
      <c r="V83" s="29">
        <v>15.958299919807539</v>
      </c>
      <c r="W83" s="30">
        <v>12.849162011173185</v>
      </c>
      <c r="X83" s="30">
        <v>12.744396100677424</v>
      </c>
      <c r="Y83" s="30">
        <v>10.910954101720511</v>
      </c>
      <c r="Z83" s="30">
        <v>11.019978969505784</v>
      </c>
      <c r="AA83" s="30">
        <v>10.165118679050568</v>
      </c>
      <c r="AB83" s="31">
        <v>10.125176660609732</v>
      </c>
      <c r="AC83" s="17">
        <v>10.957011006366912</v>
      </c>
      <c r="AD83" s="49">
        <f t="shared" si="16"/>
        <v>10.942331099572371</v>
      </c>
      <c r="AE83" s="59">
        <f t="shared" si="17"/>
        <v>-0.0013397729349738428</v>
      </c>
    </row>
    <row r="84" spans="1:31" ht="12">
      <c r="A84" s="13" t="s">
        <v>711</v>
      </c>
      <c r="B84" s="19" t="s">
        <v>696</v>
      </c>
      <c r="C84" s="5" t="s">
        <v>895</v>
      </c>
      <c r="D84" s="8">
        <v>91733</v>
      </c>
      <c r="E84" s="8">
        <v>93279</v>
      </c>
      <c r="F84" s="5">
        <f t="shared" si="10"/>
        <v>92506</v>
      </c>
      <c r="G84" s="52"/>
      <c r="H84" s="50"/>
      <c r="I84" s="44"/>
      <c r="J84" s="44">
        <v>2940.742291602796</v>
      </c>
      <c r="K84" s="44">
        <v>22037.979225458996</v>
      </c>
      <c r="L84" s="44">
        <v>17865.25394879262</v>
      </c>
      <c r="M84" s="44">
        <f t="shared" si="11"/>
        <v>4172.725276666377</v>
      </c>
      <c r="N84" s="44">
        <f t="shared" si="12"/>
        <v>684.8556811103977</v>
      </c>
      <c r="O84" s="44"/>
      <c r="P84" s="44"/>
      <c r="Q84" s="44"/>
      <c r="R84" s="44">
        <f t="shared" si="13"/>
        <v>0</v>
      </c>
      <c r="S84" s="44">
        <f t="shared" si="14"/>
        <v>684.8556811103977</v>
      </c>
      <c r="T84" s="44">
        <f t="shared" si="15"/>
        <v>93190.85568111039</v>
      </c>
      <c r="U84" s="5">
        <v>9888</v>
      </c>
      <c r="V84" s="29">
        <v>12.634268945084878</v>
      </c>
      <c r="W84" s="30">
        <v>12.522924095771778</v>
      </c>
      <c r="X84" s="30">
        <v>13.510772813200294</v>
      </c>
      <c r="Y84" s="30">
        <v>13.127205017640142</v>
      </c>
      <c r="Z84" s="30">
        <v>12.395726271004136</v>
      </c>
      <c r="AA84" s="30">
        <v>11.357088703563306</v>
      </c>
      <c r="AB84" s="31">
        <v>10.776697928125106</v>
      </c>
      <c r="AC84" s="17">
        <v>10.779108935715609</v>
      </c>
      <c r="AD84" s="49">
        <f t="shared" si="16"/>
        <v>10.610483107737231</v>
      </c>
      <c r="AE84" s="59">
        <f t="shared" si="17"/>
        <v>-0.01564376322607255</v>
      </c>
    </row>
    <row r="85" spans="1:31" ht="12">
      <c r="A85" s="13" t="s">
        <v>711</v>
      </c>
      <c r="B85" s="19" t="s">
        <v>697</v>
      </c>
      <c r="C85" s="5" t="s">
        <v>896</v>
      </c>
      <c r="D85" s="8">
        <v>48439</v>
      </c>
      <c r="E85" s="8">
        <v>48940</v>
      </c>
      <c r="F85" s="5">
        <f t="shared" si="10"/>
        <v>48689.5</v>
      </c>
      <c r="G85" s="52">
        <v>522901</v>
      </c>
      <c r="H85" s="50">
        <f>G85</f>
        <v>522901</v>
      </c>
      <c r="I85" s="44">
        <f>G85/365+(H85*10/24)/365</f>
        <v>2029.5244292237444</v>
      </c>
      <c r="J85" s="44">
        <v>1934.7350972603376</v>
      </c>
      <c r="K85" s="44">
        <v>29454.572425415296</v>
      </c>
      <c r="L85" s="44">
        <v>11220.830691769172</v>
      </c>
      <c r="M85" s="44">
        <f t="shared" si="11"/>
        <v>18233.741733646122</v>
      </c>
      <c r="N85" s="44">
        <f t="shared" si="12"/>
        <v>2992.6440841951726</v>
      </c>
      <c r="O85" s="44">
        <v>3588.125</v>
      </c>
      <c r="P85" s="44"/>
      <c r="Q85" s="44">
        <f>O85+P85</f>
        <v>3588.125</v>
      </c>
      <c r="R85" s="44">
        <f t="shared" si="13"/>
        <v>1061.4869791666667</v>
      </c>
      <c r="S85" s="44">
        <f t="shared" si="14"/>
        <v>6083.655492585584</v>
      </c>
      <c r="T85" s="44">
        <f t="shared" si="15"/>
        <v>54773.15549258558</v>
      </c>
      <c r="U85" s="5">
        <v>14037</v>
      </c>
      <c r="V85" s="29">
        <v>23.498516180696218</v>
      </c>
      <c r="W85" s="30">
        <v>30.425536780005945</v>
      </c>
      <c r="X85" s="30">
        <v>31.36112052411612</v>
      </c>
      <c r="Y85" s="30">
        <v>29.44579712734827</v>
      </c>
      <c r="Z85" s="30">
        <v>32.16093732729082</v>
      </c>
      <c r="AA85" s="30">
        <v>29.65742037101855</v>
      </c>
      <c r="AB85" s="31">
        <v>25.92750260743705</v>
      </c>
      <c r="AC85" s="17">
        <v>28.97871549784265</v>
      </c>
      <c r="AD85" s="49">
        <f t="shared" si="16"/>
        <v>25.627517483268115</v>
      </c>
      <c r="AE85" s="59">
        <f t="shared" si="17"/>
        <v>-0.11564342853029558</v>
      </c>
    </row>
    <row r="86" spans="1:31" ht="12">
      <c r="A86" s="13" t="s">
        <v>711</v>
      </c>
      <c r="B86" s="19" t="s">
        <v>699</v>
      </c>
      <c r="C86" s="5" t="s">
        <v>897</v>
      </c>
      <c r="D86" s="8">
        <v>27358</v>
      </c>
      <c r="E86" s="8">
        <v>26902</v>
      </c>
      <c r="F86" s="5">
        <f t="shared" si="10"/>
        <v>27130</v>
      </c>
      <c r="G86" s="52">
        <v>628609</v>
      </c>
      <c r="H86" s="50">
        <f>G86</f>
        <v>628609</v>
      </c>
      <c r="I86" s="44">
        <f>G86/365+(H86*10/24)/365</f>
        <v>2439.8066210045663</v>
      </c>
      <c r="J86" s="44">
        <v>821.6790692374678</v>
      </c>
      <c r="K86" s="44">
        <v>22315.466960406415</v>
      </c>
      <c r="L86" s="44">
        <v>5193.2466222786215</v>
      </c>
      <c r="M86" s="44">
        <f t="shared" si="11"/>
        <v>17122.220338127794</v>
      </c>
      <c r="N86" s="44">
        <f t="shared" si="12"/>
        <v>2810.213731865666</v>
      </c>
      <c r="O86" s="44"/>
      <c r="P86" s="44"/>
      <c r="Q86" s="44"/>
      <c r="R86" s="44">
        <f t="shared" si="13"/>
        <v>0</v>
      </c>
      <c r="S86" s="44">
        <f t="shared" si="14"/>
        <v>5250.020352870232</v>
      </c>
      <c r="T86" s="44">
        <f t="shared" si="15"/>
        <v>32380.020352870233</v>
      </c>
      <c r="U86" s="5">
        <v>4558</v>
      </c>
      <c r="V86" s="29">
        <v>18.73104946372811</v>
      </c>
      <c r="W86" s="30">
        <v>17.016679630109756</v>
      </c>
      <c r="X86" s="30">
        <v>17.137156683788255</v>
      </c>
      <c r="Y86" s="30">
        <v>18.22997687618247</v>
      </c>
      <c r="Z86" s="30">
        <v>17.896004651549134</v>
      </c>
      <c r="AA86" s="30">
        <v>16.72821123684733</v>
      </c>
      <c r="AB86" s="31">
        <v>15.38081858911079</v>
      </c>
      <c r="AC86" s="17">
        <v>16.66057460340668</v>
      </c>
      <c r="AD86" s="49">
        <f t="shared" si="16"/>
        <v>14.076581639937016</v>
      </c>
      <c r="AE86" s="59">
        <f t="shared" si="17"/>
        <v>-0.15509626918517566</v>
      </c>
    </row>
    <row r="87" spans="1:31" ht="12">
      <c r="A87" s="13" t="s">
        <v>711</v>
      </c>
      <c r="B87" s="19" t="s">
        <v>703</v>
      </c>
      <c r="C87" s="5" t="s">
        <v>898</v>
      </c>
      <c r="D87" s="8">
        <v>125656</v>
      </c>
      <c r="E87" s="8">
        <v>126393</v>
      </c>
      <c r="F87" s="5">
        <f t="shared" si="10"/>
        <v>126024.5</v>
      </c>
      <c r="G87" s="52">
        <v>177597</v>
      </c>
      <c r="H87" s="50">
        <f>G87</f>
        <v>177597</v>
      </c>
      <c r="I87" s="44">
        <f>G87/365+(H87*10/24)/365</f>
        <v>689.3034246575343</v>
      </c>
      <c r="J87" s="44">
        <v>4527.58346973378</v>
      </c>
      <c r="K87" s="44">
        <v>37599.537187248956</v>
      </c>
      <c r="L87" s="44">
        <v>27261.097400149123</v>
      </c>
      <c r="M87" s="44">
        <f t="shared" si="11"/>
        <v>10338.439787099833</v>
      </c>
      <c r="N87" s="44">
        <f t="shared" si="12"/>
        <v>1696.8141328656147</v>
      </c>
      <c r="O87" s="44">
        <f>3588.125+3982</f>
        <v>7570.125</v>
      </c>
      <c r="P87" s="44"/>
      <c r="Q87" s="44">
        <f>O87+P87</f>
        <v>7570.125</v>
      </c>
      <c r="R87" s="44">
        <f t="shared" si="13"/>
        <v>2239.4953125</v>
      </c>
      <c r="S87" s="44">
        <f t="shared" si="14"/>
        <v>4625.612870023149</v>
      </c>
      <c r="T87" s="44">
        <f t="shared" si="15"/>
        <v>130650.11287002315</v>
      </c>
      <c r="U87" s="5">
        <v>14192</v>
      </c>
      <c r="V87" s="29">
        <v>13.457026075767322</v>
      </c>
      <c r="W87" s="30">
        <v>13.179614949037372</v>
      </c>
      <c r="X87" s="30">
        <v>12.927661551104997</v>
      </c>
      <c r="Y87" s="30">
        <v>12.995515141903024</v>
      </c>
      <c r="Z87" s="30">
        <v>12.277768681219245</v>
      </c>
      <c r="AA87" s="30">
        <v>11.601775523145212</v>
      </c>
      <c r="AB87" s="31">
        <v>11.013593770621618</v>
      </c>
      <c r="AC87" s="17">
        <v>11.294327369962437</v>
      </c>
      <c r="AD87" s="49">
        <f t="shared" si="16"/>
        <v>10.862600642464708</v>
      </c>
      <c r="AE87" s="59">
        <f t="shared" si="17"/>
        <v>-0.038225094187186184</v>
      </c>
    </row>
    <row r="88" spans="1:31" ht="12">
      <c r="A88" s="13" t="s">
        <v>711</v>
      </c>
      <c r="B88" s="19" t="s">
        <v>705</v>
      </c>
      <c r="C88" s="5" t="s">
        <v>899</v>
      </c>
      <c r="D88" s="8">
        <v>78288</v>
      </c>
      <c r="E88" s="8">
        <v>79498</v>
      </c>
      <c r="F88" s="5">
        <f t="shared" si="10"/>
        <v>78893</v>
      </c>
      <c r="G88" s="52"/>
      <c r="H88" s="50"/>
      <c r="I88" s="44"/>
      <c r="J88" s="44">
        <v>3665.0241599214196</v>
      </c>
      <c r="K88" s="44">
        <v>20948.28025482999</v>
      </c>
      <c r="L88" s="44">
        <v>15300.160470825507</v>
      </c>
      <c r="M88" s="44">
        <f t="shared" si="11"/>
        <v>5648.119784004484</v>
      </c>
      <c r="N88" s="44">
        <f t="shared" si="12"/>
        <v>927.0073309877222</v>
      </c>
      <c r="O88" s="44"/>
      <c r="P88" s="44"/>
      <c r="Q88" s="44"/>
      <c r="R88" s="44">
        <f t="shared" si="13"/>
        <v>0</v>
      </c>
      <c r="S88" s="44">
        <f t="shared" si="14"/>
        <v>927.0073309877222</v>
      </c>
      <c r="T88" s="44">
        <f t="shared" si="15"/>
        <v>79820.00733098772</v>
      </c>
      <c r="U88" s="5">
        <v>9415</v>
      </c>
      <c r="V88" s="29">
        <v>10.647929831179855</v>
      </c>
      <c r="W88" s="30">
        <v>12.215909090909092</v>
      </c>
      <c r="X88" s="30">
        <v>12.65502804328936</v>
      </c>
      <c r="Y88" s="30">
        <v>12.024655244463018</v>
      </c>
      <c r="Z88" s="30">
        <v>12.026273262784757</v>
      </c>
      <c r="AA88" s="30">
        <v>11.67890762387504</v>
      </c>
      <c r="AB88" s="31">
        <v>12.238848290350436</v>
      </c>
      <c r="AC88" s="17">
        <v>12.026108726752502</v>
      </c>
      <c r="AD88" s="49">
        <f t="shared" si="16"/>
        <v>11.795288317826186</v>
      </c>
      <c r="AE88" s="59">
        <f t="shared" si="17"/>
        <v>-0.019193274746705746</v>
      </c>
    </row>
    <row r="89" spans="1:31" ht="12">
      <c r="A89" s="13" t="s">
        <v>711</v>
      </c>
      <c r="B89" s="19" t="s">
        <v>692</v>
      </c>
      <c r="C89" s="5" t="s">
        <v>900</v>
      </c>
      <c r="D89" s="8">
        <v>24249</v>
      </c>
      <c r="E89" s="8">
        <v>24288</v>
      </c>
      <c r="F89" s="5">
        <f t="shared" si="10"/>
        <v>24268.5</v>
      </c>
      <c r="G89" s="52"/>
      <c r="H89" s="50"/>
      <c r="I89" s="44"/>
      <c r="J89" s="44">
        <v>923.142477643197</v>
      </c>
      <c r="K89" s="44">
        <v>10902.37383545804</v>
      </c>
      <c r="L89" s="44">
        <v>5758.616775594171</v>
      </c>
      <c r="M89" s="44">
        <f t="shared" si="11"/>
        <v>5143.7570598638695</v>
      </c>
      <c r="N89" s="44">
        <f t="shared" si="12"/>
        <v>844.2279352533423</v>
      </c>
      <c r="O89" s="44"/>
      <c r="P89" s="44"/>
      <c r="Q89" s="44"/>
      <c r="R89" s="44">
        <f t="shared" si="13"/>
        <v>0</v>
      </c>
      <c r="S89" s="44">
        <f t="shared" si="14"/>
        <v>844.2279352533423</v>
      </c>
      <c r="T89" s="44">
        <f t="shared" si="15"/>
        <v>25112.72793525334</v>
      </c>
      <c r="U89" s="5">
        <v>2574</v>
      </c>
      <c r="V89" s="29">
        <v>8.428531062043355</v>
      </c>
      <c r="W89" s="30">
        <v>8.785062104137534</v>
      </c>
      <c r="X89" s="30">
        <v>8.542567342866644</v>
      </c>
      <c r="Y89" s="30">
        <v>9.601591973798765</v>
      </c>
      <c r="Z89" s="30">
        <v>9.327090411867076</v>
      </c>
      <c r="AA89" s="30">
        <v>8.780931887776216</v>
      </c>
      <c r="AB89" s="31">
        <v>9.023083264633142</v>
      </c>
      <c r="AC89" s="17">
        <v>10.6148707163182</v>
      </c>
      <c r="AD89" s="49">
        <f t="shared" si="16"/>
        <v>10.249782527156714</v>
      </c>
      <c r="AE89" s="59">
        <f t="shared" si="17"/>
        <v>-0.03439403068755573</v>
      </c>
    </row>
    <row r="90" spans="1:31" ht="12">
      <c r="A90" s="13" t="s">
        <v>711</v>
      </c>
      <c r="B90" s="19" t="s">
        <v>700</v>
      </c>
      <c r="C90" s="5" t="s">
        <v>901</v>
      </c>
      <c r="D90" s="8">
        <v>51515</v>
      </c>
      <c r="E90" s="8">
        <v>51688</v>
      </c>
      <c r="F90" s="5">
        <f t="shared" si="10"/>
        <v>51601.5</v>
      </c>
      <c r="G90" s="52">
        <v>57469</v>
      </c>
      <c r="H90" s="50">
        <f>G90</f>
        <v>57469</v>
      </c>
      <c r="I90" s="44">
        <f>G90/365+(H90*10/24)/365</f>
        <v>223.05319634703199</v>
      </c>
      <c r="J90" s="44">
        <v>2423.669060832984</v>
      </c>
      <c r="K90" s="44">
        <v>23423.25941465858</v>
      </c>
      <c r="L90" s="44">
        <v>11269.65849084548</v>
      </c>
      <c r="M90" s="44">
        <f t="shared" si="11"/>
        <v>12153.6009238131</v>
      </c>
      <c r="N90" s="44">
        <f t="shared" si="12"/>
        <v>1994.7305625813108</v>
      </c>
      <c r="O90" s="44">
        <v>3588.125</v>
      </c>
      <c r="P90" s="44"/>
      <c r="Q90" s="44">
        <f>O90+P90</f>
        <v>3588.125</v>
      </c>
      <c r="R90" s="44">
        <f t="shared" si="13"/>
        <v>1061.4869791666667</v>
      </c>
      <c r="S90" s="44">
        <f t="shared" si="14"/>
        <v>3279.2707380950096</v>
      </c>
      <c r="T90" s="44">
        <f t="shared" si="15"/>
        <v>54880.77073809501</v>
      </c>
      <c r="U90" s="5">
        <v>4963</v>
      </c>
      <c r="V90" s="29">
        <v>10.845082530949107</v>
      </c>
      <c r="W90" s="30">
        <v>10.784826000627024</v>
      </c>
      <c r="X90" s="30">
        <v>9.970387053720387</v>
      </c>
      <c r="Y90" s="30">
        <v>10.094173652074925</v>
      </c>
      <c r="Z90" s="30">
        <v>9.865816771888513</v>
      </c>
      <c r="AA90" s="30">
        <v>10.324342642983872</v>
      </c>
      <c r="AB90" s="31">
        <v>10.72927545370352</v>
      </c>
      <c r="AC90" s="17">
        <v>9.63408715907988</v>
      </c>
      <c r="AD90" s="49">
        <f t="shared" si="16"/>
        <v>9.043240343115254</v>
      </c>
      <c r="AE90" s="59">
        <f t="shared" si="17"/>
        <v>-0.06132878042397269</v>
      </c>
    </row>
    <row r="91" spans="1:31" ht="12">
      <c r="A91" s="13" t="s">
        <v>711</v>
      </c>
      <c r="B91" s="19" t="s">
        <v>701</v>
      </c>
      <c r="C91" s="5" t="s">
        <v>902</v>
      </c>
      <c r="D91" s="8">
        <v>39494</v>
      </c>
      <c r="E91" s="8">
        <v>39949</v>
      </c>
      <c r="F91" s="5">
        <f t="shared" si="10"/>
        <v>39721.5</v>
      </c>
      <c r="G91" s="52"/>
      <c r="H91" s="50"/>
      <c r="I91" s="44"/>
      <c r="J91" s="44">
        <v>1081.4007936828077</v>
      </c>
      <c r="K91" s="44">
        <v>11523.379208308519</v>
      </c>
      <c r="L91" s="44">
        <v>8280.442553771652</v>
      </c>
      <c r="M91" s="44">
        <f t="shared" si="11"/>
        <v>3242.9366545368666</v>
      </c>
      <c r="N91" s="44">
        <f t="shared" si="12"/>
        <v>532.2525313995868</v>
      </c>
      <c r="O91" s="44">
        <v>3588.125</v>
      </c>
      <c r="P91" s="44"/>
      <c r="Q91" s="44">
        <f>O91+P91</f>
        <v>3588.125</v>
      </c>
      <c r="R91" s="44">
        <f t="shared" si="13"/>
        <v>1061.4869791666667</v>
      </c>
      <c r="S91" s="44">
        <f t="shared" si="14"/>
        <v>1593.7395105662536</v>
      </c>
      <c r="T91" s="44">
        <f t="shared" si="15"/>
        <v>41315.23951056625</v>
      </c>
      <c r="U91" s="5">
        <v>2857</v>
      </c>
      <c r="V91" s="29">
        <v>8.25378408311798</v>
      </c>
      <c r="W91" s="30">
        <v>7.125527426160337</v>
      </c>
      <c r="X91" s="30">
        <v>6.787507846829881</v>
      </c>
      <c r="Y91" s="30">
        <v>6.899413809202677</v>
      </c>
      <c r="Z91" s="30">
        <v>6.980414478279992</v>
      </c>
      <c r="AA91" s="30">
        <v>7.490309828785584</v>
      </c>
      <c r="AB91" s="31">
        <v>7.434040484172274</v>
      </c>
      <c r="AC91" s="17">
        <v>7.234010229401934</v>
      </c>
      <c r="AD91" s="49">
        <f t="shared" si="16"/>
        <v>6.915123895794749</v>
      </c>
      <c r="AE91" s="59">
        <f t="shared" si="17"/>
        <v>-0.0440815430853419</v>
      </c>
    </row>
    <row r="92" spans="1:31" ht="12">
      <c r="A92" s="13" t="s">
        <v>709</v>
      </c>
      <c r="B92" s="19" t="s">
        <v>449</v>
      </c>
      <c r="C92" s="5" t="s">
        <v>903</v>
      </c>
      <c r="D92" s="8">
        <v>30557</v>
      </c>
      <c r="E92" s="8">
        <v>30882</v>
      </c>
      <c r="F92" s="5">
        <f t="shared" si="10"/>
        <v>30719.5</v>
      </c>
      <c r="G92" s="52">
        <v>7340</v>
      </c>
      <c r="H92" s="50">
        <f>G92</f>
        <v>7340</v>
      </c>
      <c r="I92" s="44">
        <f>G92/365+(H92*10/24)/365</f>
        <v>28.488584474885847</v>
      </c>
      <c r="J92" s="44">
        <v>2193.0242884605905</v>
      </c>
      <c r="K92" s="44">
        <v>12627.011545986305</v>
      </c>
      <c r="L92" s="44">
        <v>9066.731612139833</v>
      </c>
      <c r="M92" s="44">
        <f t="shared" si="11"/>
        <v>3560.279933846472</v>
      </c>
      <c r="N92" s="44">
        <f t="shared" si="12"/>
        <v>584.337040512302</v>
      </c>
      <c r="O92" s="44"/>
      <c r="P92" s="44"/>
      <c r="Q92" s="44"/>
      <c r="R92" s="44">
        <f t="shared" si="13"/>
        <v>0</v>
      </c>
      <c r="S92" s="44">
        <f t="shared" si="14"/>
        <v>612.8256249871879</v>
      </c>
      <c r="T92" s="44">
        <f t="shared" si="15"/>
        <v>31332.32562498719</v>
      </c>
      <c r="U92" s="5">
        <v>2047</v>
      </c>
      <c r="V92" s="29">
        <v>6.705810747914503</v>
      </c>
      <c r="W92" s="30">
        <v>7.5490672029960475</v>
      </c>
      <c r="X92" s="30">
        <v>7.594806618478297</v>
      </c>
      <c r="Y92" s="30">
        <v>7.516874616485988</v>
      </c>
      <c r="Z92" s="30">
        <v>6.976114757426077</v>
      </c>
      <c r="AA92" s="30">
        <v>7.380234505862647</v>
      </c>
      <c r="AB92" s="31">
        <v>6.851263728992987</v>
      </c>
      <c r="AC92" s="17">
        <v>6.698956049350395</v>
      </c>
      <c r="AD92" s="49">
        <f t="shared" si="16"/>
        <v>6.533188836667585</v>
      </c>
      <c r="AE92" s="59">
        <f t="shared" si="17"/>
        <v>-0.0247452306690211</v>
      </c>
    </row>
    <row r="93" spans="1:31" ht="12">
      <c r="A93" s="13" t="s">
        <v>709</v>
      </c>
      <c r="B93" s="19" t="s">
        <v>456</v>
      </c>
      <c r="C93" s="5" t="s">
        <v>904</v>
      </c>
      <c r="D93" s="8">
        <v>24209</v>
      </c>
      <c r="E93" s="8">
        <v>24229</v>
      </c>
      <c r="F93" s="5">
        <f t="shared" si="10"/>
        <v>24219</v>
      </c>
      <c r="G93" s="52">
        <v>68798</v>
      </c>
      <c r="H93" s="50">
        <f>G93</f>
        <v>68798</v>
      </c>
      <c r="I93" s="44">
        <f>G93/365+(H93*10/24)/365</f>
        <v>267.024200913242</v>
      </c>
      <c r="J93" s="44">
        <v>891.974412531232</v>
      </c>
      <c r="K93" s="44">
        <v>5649.080195203234</v>
      </c>
      <c r="L93" s="44">
        <v>7257.102475847514</v>
      </c>
      <c r="M93" s="44">
        <f t="shared" si="11"/>
        <v>-1608.0222806442798</v>
      </c>
      <c r="N93" s="44">
        <f t="shared" si="12"/>
        <v>-263.91941027355176</v>
      </c>
      <c r="O93" s="44"/>
      <c r="P93" s="44"/>
      <c r="Q93" s="44"/>
      <c r="R93" s="44">
        <f t="shared" si="13"/>
        <v>0</v>
      </c>
      <c r="S93" s="44">
        <f t="shared" si="14"/>
        <v>3.1047906396902363</v>
      </c>
      <c r="T93" s="44">
        <f t="shared" si="15"/>
        <v>24222.10479063969</v>
      </c>
      <c r="U93" s="5">
        <v>1516</v>
      </c>
      <c r="V93" s="29">
        <v>6.9624125874125875</v>
      </c>
      <c r="W93" s="30">
        <v>5.95192184085358</v>
      </c>
      <c r="X93" s="30">
        <v>6.294541885375325</v>
      </c>
      <c r="Y93" s="30">
        <v>6.535753668674188</v>
      </c>
      <c r="Z93" s="30">
        <v>6.469665493704159</v>
      </c>
      <c r="AA93" s="30">
        <v>6.335241623168884</v>
      </c>
      <c r="AB93" s="31">
        <v>6.258628624022089</v>
      </c>
      <c r="AC93" s="17">
        <v>6.262133917138255</v>
      </c>
      <c r="AD93" s="49">
        <f t="shared" si="16"/>
        <v>6.258745939311757</v>
      </c>
      <c r="AE93" s="59">
        <f t="shared" si="17"/>
        <v>-0.0005410260897209145</v>
      </c>
    </row>
    <row r="94" spans="1:31" ht="12">
      <c r="A94" s="13" t="s">
        <v>709</v>
      </c>
      <c r="B94" s="19" t="s">
        <v>478</v>
      </c>
      <c r="C94" s="5" t="s">
        <v>905</v>
      </c>
      <c r="D94" s="8">
        <v>2155</v>
      </c>
      <c r="E94" s="8">
        <v>2171</v>
      </c>
      <c r="F94" s="5">
        <f t="shared" si="10"/>
        <v>2163</v>
      </c>
      <c r="G94" s="52"/>
      <c r="H94" s="50"/>
      <c r="I94" s="44"/>
      <c r="J94" s="44">
        <v>87.35897054033079</v>
      </c>
      <c r="K94" s="44">
        <v>106.11752658995817</v>
      </c>
      <c r="L94" s="44">
        <v>707.1310113819437</v>
      </c>
      <c r="M94" s="44">
        <f t="shared" si="11"/>
        <v>-601.0134847919855</v>
      </c>
      <c r="N94" s="44">
        <f t="shared" si="12"/>
        <v>-98.64236732416407</v>
      </c>
      <c r="O94" s="44"/>
      <c r="P94" s="44"/>
      <c r="Q94" s="44"/>
      <c r="R94" s="44">
        <f t="shared" si="13"/>
        <v>0</v>
      </c>
      <c r="S94" s="44">
        <f t="shared" si="14"/>
        <v>-98.64236732416407</v>
      </c>
      <c r="T94" s="44">
        <f t="shared" si="15"/>
        <v>2064.3576326758357</v>
      </c>
      <c r="U94" s="5">
        <v>94</v>
      </c>
      <c r="V94" s="29">
        <v>2.9292929292929295</v>
      </c>
      <c r="W94" s="30">
        <v>3.9721946375372394</v>
      </c>
      <c r="X94" s="30">
        <v>4.201680672268908</v>
      </c>
      <c r="Y94" s="30">
        <v>3.857421875</v>
      </c>
      <c r="Z94" s="30">
        <v>4.013377926421405</v>
      </c>
      <c r="AA94" s="30">
        <v>3.8681948424068766</v>
      </c>
      <c r="AB94" s="31">
        <v>4.26629160806376</v>
      </c>
      <c r="AC94" s="17">
        <v>4.361948955916473</v>
      </c>
      <c r="AD94" s="49">
        <f t="shared" si="16"/>
        <v>4.553474577859676</v>
      </c>
      <c r="AE94" s="59">
        <f t="shared" si="17"/>
        <v>0.043908267583787526</v>
      </c>
    </row>
    <row r="95" spans="1:31" ht="12">
      <c r="A95" s="13" t="s">
        <v>709</v>
      </c>
      <c r="B95" s="19" t="s">
        <v>450</v>
      </c>
      <c r="C95" s="5" t="s">
        <v>906</v>
      </c>
      <c r="D95" s="8">
        <v>40201</v>
      </c>
      <c r="E95" s="8">
        <v>40402</v>
      </c>
      <c r="F95" s="5">
        <f t="shared" si="10"/>
        <v>40301.5</v>
      </c>
      <c r="G95" s="52">
        <v>41752</v>
      </c>
      <c r="H95" s="50">
        <f>G95</f>
        <v>41752</v>
      </c>
      <c r="I95" s="44">
        <f>G95/365+(H95*10/24)/365</f>
        <v>162.0511415525114</v>
      </c>
      <c r="J95" s="44">
        <v>1753.1531120993725</v>
      </c>
      <c r="K95" s="44">
        <v>8756.09849495732</v>
      </c>
      <c r="L95" s="44">
        <v>12467.613694352622</v>
      </c>
      <c r="M95" s="44">
        <f t="shared" si="11"/>
        <v>-3711.5151993953023</v>
      </c>
      <c r="N95" s="44">
        <f t="shared" si="12"/>
        <v>-609.1587874349996</v>
      </c>
      <c r="O95" s="44"/>
      <c r="P95" s="44"/>
      <c r="Q95" s="44"/>
      <c r="R95" s="44">
        <f t="shared" si="13"/>
        <v>0</v>
      </c>
      <c r="S95" s="44">
        <f t="shared" si="14"/>
        <v>-447.10764588248816</v>
      </c>
      <c r="T95" s="44">
        <f t="shared" si="15"/>
        <v>39854.39235411751</v>
      </c>
      <c r="U95" s="5">
        <v>2922</v>
      </c>
      <c r="V95" s="29">
        <v>6.956152908117279</v>
      </c>
      <c r="W95" s="30">
        <v>6.99704744451232</v>
      </c>
      <c r="X95" s="30">
        <v>8.048310159342332</v>
      </c>
      <c r="Y95" s="30">
        <v>8.39459391183529</v>
      </c>
      <c r="Z95" s="30">
        <v>7.358652342764917</v>
      </c>
      <c r="AA95" s="30">
        <v>7.6921141361783505</v>
      </c>
      <c r="AB95" s="31">
        <v>7.382869143457173</v>
      </c>
      <c r="AC95" s="17">
        <v>7.268475908559488</v>
      </c>
      <c r="AD95" s="49">
        <f t="shared" si="16"/>
        <v>7.331688748475215</v>
      </c>
      <c r="AE95" s="59">
        <f t="shared" si="17"/>
        <v>0.0086968493410409</v>
      </c>
    </row>
    <row r="96" spans="1:31" ht="12">
      <c r="A96" s="13" t="s">
        <v>709</v>
      </c>
      <c r="B96" s="19" t="s">
        <v>479</v>
      </c>
      <c r="C96" s="5" t="s">
        <v>907</v>
      </c>
      <c r="D96" s="8">
        <v>8515</v>
      </c>
      <c r="E96" s="8">
        <v>8524</v>
      </c>
      <c r="F96" s="5">
        <f t="shared" si="10"/>
        <v>8519.5</v>
      </c>
      <c r="G96" s="52">
        <v>12009</v>
      </c>
      <c r="H96" s="50">
        <f>G96</f>
        <v>12009</v>
      </c>
      <c r="I96" s="44">
        <f>G96/365+(H96*10/24)/365</f>
        <v>46.61027397260274</v>
      </c>
      <c r="J96" s="44">
        <v>344.9588753986995</v>
      </c>
      <c r="K96" s="44">
        <v>457.428415954797</v>
      </c>
      <c r="L96" s="44">
        <v>3170.5288081591775</v>
      </c>
      <c r="M96" s="44">
        <f t="shared" si="11"/>
        <v>-2713.1003922043806</v>
      </c>
      <c r="N96" s="44">
        <f t="shared" si="12"/>
        <v>-445.2922475903937</v>
      </c>
      <c r="O96" s="44"/>
      <c r="P96" s="44"/>
      <c r="Q96" s="44"/>
      <c r="R96" s="44">
        <f t="shared" si="13"/>
        <v>0</v>
      </c>
      <c r="S96" s="44">
        <f t="shared" si="14"/>
        <v>-398.68197361779096</v>
      </c>
      <c r="T96" s="44">
        <f t="shared" si="15"/>
        <v>8120.818026382209</v>
      </c>
      <c r="U96" s="5">
        <v>212</v>
      </c>
      <c r="V96" s="29">
        <v>3.3199844981268574</v>
      </c>
      <c r="W96" s="30">
        <v>4.514841606385633</v>
      </c>
      <c r="X96" s="30">
        <v>3.7726482998262596</v>
      </c>
      <c r="Y96" s="30">
        <v>4.535425349350331</v>
      </c>
      <c r="Z96" s="30">
        <v>3.8261919130959567</v>
      </c>
      <c r="AA96" s="30">
        <v>3.874849578820698</v>
      </c>
      <c r="AB96" s="31">
        <v>3.703262681590855</v>
      </c>
      <c r="AC96" s="17">
        <v>2.4897240164415737</v>
      </c>
      <c r="AD96" s="49">
        <f t="shared" si="16"/>
        <v>2.6105744435015388</v>
      </c>
      <c r="AE96" s="59">
        <f t="shared" si="17"/>
        <v>0.04853968803847182</v>
      </c>
    </row>
    <row r="97" spans="1:31" ht="12">
      <c r="A97" s="13" t="s">
        <v>709</v>
      </c>
      <c r="B97" s="19" t="s">
        <v>480</v>
      </c>
      <c r="C97" s="5" t="s">
        <v>908</v>
      </c>
      <c r="D97" s="8">
        <v>9104</v>
      </c>
      <c r="E97" s="8">
        <v>9172</v>
      </c>
      <c r="F97" s="5">
        <f t="shared" si="10"/>
        <v>9138</v>
      </c>
      <c r="G97" s="52">
        <v>8231</v>
      </c>
      <c r="H97" s="50">
        <f>G97</f>
        <v>8231</v>
      </c>
      <c r="I97" s="44">
        <f>G97/365+(H97*10/24)/365</f>
        <v>31.946803652968036</v>
      </c>
      <c r="J97" s="44">
        <v>374.22222213557745</v>
      </c>
      <c r="K97" s="44">
        <v>688.0185417617733</v>
      </c>
      <c r="L97" s="44">
        <v>3193.8943637810335</v>
      </c>
      <c r="M97" s="44">
        <f t="shared" si="11"/>
        <v>-2505.8758220192603</v>
      </c>
      <c r="N97" s="44">
        <f t="shared" si="12"/>
        <v>-411.28116017216803</v>
      </c>
      <c r="O97" s="44"/>
      <c r="P97" s="44"/>
      <c r="Q97" s="44"/>
      <c r="R97" s="44">
        <f t="shared" si="13"/>
        <v>0</v>
      </c>
      <c r="S97" s="44">
        <f t="shared" si="14"/>
        <v>-379.3343565192</v>
      </c>
      <c r="T97" s="44">
        <f t="shared" si="15"/>
        <v>8758.6656434808</v>
      </c>
      <c r="U97" s="5">
        <v>253</v>
      </c>
      <c r="V97" s="29">
        <v>2.9884537016074257</v>
      </c>
      <c r="W97" s="30">
        <v>3.197378827251158</v>
      </c>
      <c r="X97" s="30">
        <v>3.024170882518269</v>
      </c>
      <c r="Y97" s="30">
        <v>3.356233810113751</v>
      </c>
      <c r="Z97" s="30">
        <v>3.7845705967976713</v>
      </c>
      <c r="AA97" s="30">
        <v>3.5422037888129134</v>
      </c>
      <c r="AB97" s="31">
        <v>3.250138657792568</v>
      </c>
      <c r="AC97" s="17">
        <v>2.778998242530756</v>
      </c>
      <c r="AD97" s="49">
        <f t="shared" si="16"/>
        <v>2.888567851523269</v>
      </c>
      <c r="AE97" s="59">
        <f t="shared" si="17"/>
        <v>0.0394277359789659</v>
      </c>
    </row>
    <row r="98" spans="1:31" ht="12">
      <c r="A98" s="13" t="s">
        <v>709</v>
      </c>
      <c r="B98" s="19" t="s">
        <v>463</v>
      </c>
      <c r="C98" s="5" t="s">
        <v>909</v>
      </c>
      <c r="D98" s="8">
        <v>35443</v>
      </c>
      <c r="E98" s="8">
        <v>35723</v>
      </c>
      <c r="F98" s="5">
        <f t="shared" si="10"/>
        <v>35583</v>
      </c>
      <c r="G98" s="52">
        <v>74646</v>
      </c>
      <c r="H98" s="50">
        <f>G98</f>
        <v>74646</v>
      </c>
      <c r="I98" s="44">
        <f>G98/365+(H98*10/24)/365</f>
        <v>289.7219178082192</v>
      </c>
      <c r="J98" s="44">
        <v>1819.0754108752708</v>
      </c>
      <c r="K98" s="44">
        <v>8280.356195944847</v>
      </c>
      <c r="L98" s="44">
        <v>11126.531918841843</v>
      </c>
      <c r="M98" s="44">
        <f t="shared" si="11"/>
        <v>-2846.1757228969964</v>
      </c>
      <c r="N98" s="44">
        <f t="shared" si="12"/>
        <v>-467.13346410903614</v>
      </c>
      <c r="O98" s="44"/>
      <c r="P98" s="44"/>
      <c r="Q98" s="44"/>
      <c r="R98" s="44">
        <f t="shared" si="13"/>
        <v>0</v>
      </c>
      <c r="S98" s="44">
        <f t="shared" si="14"/>
        <v>-177.41154630081695</v>
      </c>
      <c r="T98" s="44">
        <f t="shared" si="15"/>
        <v>35405.58845369918</v>
      </c>
      <c r="U98" s="5">
        <v>2006</v>
      </c>
      <c r="V98" s="29">
        <v>5.712116610993015</v>
      </c>
      <c r="W98" s="30">
        <v>5.3468767686396</v>
      </c>
      <c r="X98" s="30">
        <v>5.95613131164434</v>
      </c>
      <c r="Y98" s="30">
        <v>6.5093240093240095</v>
      </c>
      <c r="Z98" s="30">
        <v>5.830388692579505</v>
      </c>
      <c r="AA98" s="30">
        <v>5.896023411946979</v>
      </c>
      <c r="AB98" s="31">
        <v>5.490630953396457</v>
      </c>
      <c r="AC98" s="17">
        <v>5.659791778348334</v>
      </c>
      <c r="AD98" s="49">
        <f t="shared" si="16"/>
        <v>5.665772234299393</v>
      </c>
      <c r="AE98" s="59">
        <f t="shared" si="17"/>
        <v>0.001056656531771646</v>
      </c>
    </row>
    <row r="99" spans="1:31" ht="12">
      <c r="A99" s="13" t="s">
        <v>709</v>
      </c>
      <c r="B99" s="19" t="s">
        <v>457</v>
      </c>
      <c r="C99" s="5" t="s">
        <v>910</v>
      </c>
      <c r="D99" s="8">
        <v>36277</v>
      </c>
      <c r="E99" s="8">
        <v>36827</v>
      </c>
      <c r="F99" s="5">
        <f t="shared" si="10"/>
        <v>36552</v>
      </c>
      <c r="G99" s="52">
        <v>12563</v>
      </c>
      <c r="H99" s="50">
        <f>G99</f>
        <v>12563</v>
      </c>
      <c r="I99" s="44">
        <f>G99/365+(H99*10/24)/365</f>
        <v>48.76050228310502</v>
      </c>
      <c r="J99" s="44">
        <v>3968.842654522977</v>
      </c>
      <c r="K99" s="44">
        <v>11839.742459280087</v>
      </c>
      <c r="L99" s="44">
        <v>10295.10548655524</v>
      </c>
      <c r="M99" s="44">
        <f t="shared" si="11"/>
        <v>1544.6369727248475</v>
      </c>
      <c r="N99" s="44">
        <f t="shared" si="12"/>
        <v>253.51618807478874</v>
      </c>
      <c r="O99" s="44"/>
      <c r="P99" s="44"/>
      <c r="Q99" s="44"/>
      <c r="R99" s="44">
        <f t="shared" si="13"/>
        <v>0</v>
      </c>
      <c r="S99" s="44">
        <f t="shared" si="14"/>
        <v>302.27669035789376</v>
      </c>
      <c r="T99" s="44">
        <f t="shared" si="15"/>
        <v>36854.276690357896</v>
      </c>
      <c r="U99" s="5">
        <v>3241</v>
      </c>
      <c r="V99" s="29">
        <v>8.052295349873718</v>
      </c>
      <c r="W99" s="30">
        <v>8.587329507771274</v>
      </c>
      <c r="X99" s="30">
        <v>8.001261395562182</v>
      </c>
      <c r="Y99" s="30">
        <v>8.24313546769967</v>
      </c>
      <c r="Z99" s="30">
        <v>9.091937765205092</v>
      </c>
      <c r="AA99" s="30">
        <v>8.62962651648875</v>
      </c>
      <c r="AB99" s="31">
        <v>9.113888888888889</v>
      </c>
      <c r="AC99" s="17">
        <v>8.934035339195635</v>
      </c>
      <c r="AD99" s="49">
        <f t="shared" si="16"/>
        <v>8.794094718586448</v>
      </c>
      <c r="AE99" s="59">
        <f t="shared" si="17"/>
        <v>-0.015663763942732046</v>
      </c>
    </row>
    <row r="100" spans="1:31" ht="12">
      <c r="A100" s="13" t="s">
        <v>709</v>
      </c>
      <c r="B100" s="19" t="s">
        <v>481</v>
      </c>
      <c r="C100" s="5" t="s">
        <v>911</v>
      </c>
      <c r="D100" s="8">
        <v>6618</v>
      </c>
      <c r="E100" s="8">
        <v>6573</v>
      </c>
      <c r="F100" s="5">
        <f t="shared" si="10"/>
        <v>6595.5</v>
      </c>
      <c r="G100" s="52"/>
      <c r="H100" s="50"/>
      <c r="I100" s="44"/>
      <c r="J100" s="44">
        <v>251.80614900491491</v>
      </c>
      <c r="K100" s="44">
        <v>636.668553277623</v>
      </c>
      <c r="L100" s="44">
        <v>2199.5149808952183</v>
      </c>
      <c r="M100" s="44">
        <f t="shared" si="11"/>
        <v>-1562.8464276175953</v>
      </c>
      <c r="N100" s="44">
        <f t="shared" si="12"/>
        <v>-256.50484603963446</v>
      </c>
      <c r="O100" s="44"/>
      <c r="P100" s="44"/>
      <c r="Q100" s="44"/>
      <c r="R100" s="44">
        <f t="shared" si="13"/>
        <v>0</v>
      </c>
      <c r="S100" s="44">
        <f t="shared" si="14"/>
        <v>-256.50484603963446</v>
      </c>
      <c r="T100" s="44">
        <f t="shared" si="15"/>
        <v>6338.995153960365</v>
      </c>
      <c r="U100" s="5">
        <v>201</v>
      </c>
      <c r="V100" s="29">
        <v>3.876333961079724</v>
      </c>
      <c r="W100" s="30">
        <v>4.758202456849634</v>
      </c>
      <c r="X100" s="30">
        <v>3.901982206961136</v>
      </c>
      <c r="Y100" s="30">
        <v>3.08499151627333</v>
      </c>
      <c r="Z100" s="30">
        <v>4.157782515991471</v>
      </c>
      <c r="AA100" s="30">
        <v>3.5622252539032893</v>
      </c>
      <c r="AB100" s="31">
        <v>3.605659516202647</v>
      </c>
      <c r="AC100" s="17">
        <v>3.0371713508612874</v>
      </c>
      <c r="AD100" s="49">
        <f t="shared" si="16"/>
        <v>3.1708495608238914</v>
      </c>
      <c r="AE100" s="59">
        <f t="shared" si="17"/>
        <v>0.04401404942947825</v>
      </c>
    </row>
    <row r="101" spans="1:31" ht="12">
      <c r="A101" s="13" t="s">
        <v>709</v>
      </c>
      <c r="B101" s="19" t="s">
        <v>472</v>
      </c>
      <c r="C101" s="5" t="s">
        <v>912</v>
      </c>
      <c r="D101" s="8">
        <v>10419</v>
      </c>
      <c r="E101" s="8">
        <v>10545</v>
      </c>
      <c r="F101" s="5">
        <f t="shared" si="10"/>
        <v>10482</v>
      </c>
      <c r="G101" s="52"/>
      <c r="H101" s="50"/>
      <c r="I101" s="44"/>
      <c r="J101" s="44">
        <v>365.88810018379695</v>
      </c>
      <c r="K101" s="44">
        <v>1248.9957833551898</v>
      </c>
      <c r="L101" s="44">
        <v>2968.0350768640396</v>
      </c>
      <c r="M101" s="44">
        <f t="shared" si="11"/>
        <v>-1719.0392935088498</v>
      </c>
      <c r="N101" s="44">
        <f t="shared" si="12"/>
        <v>-282.14026760757406</v>
      </c>
      <c r="O101" s="44"/>
      <c r="P101" s="44"/>
      <c r="Q101" s="44"/>
      <c r="R101" s="44">
        <f t="shared" si="13"/>
        <v>0</v>
      </c>
      <c r="S101" s="44">
        <f t="shared" si="14"/>
        <v>-282.14026760757406</v>
      </c>
      <c r="T101" s="44">
        <f t="shared" si="15"/>
        <v>10199.859732392426</v>
      </c>
      <c r="U101" s="5">
        <v>511</v>
      </c>
      <c r="V101" s="29">
        <v>5.938873556168865</v>
      </c>
      <c r="W101" s="30">
        <v>4.973251436496929</v>
      </c>
      <c r="X101" s="30">
        <v>5.66805638276752</v>
      </c>
      <c r="Y101" s="30">
        <v>4.601593625498008</v>
      </c>
      <c r="Z101" s="30">
        <v>4.2171026942600545</v>
      </c>
      <c r="AA101" s="30">
        <v>5.178658835046501</v>
      </c>
      <c r="AB101" s="31">
        <v>3.8259856282773357</v>
      </c>
      <c r="AC101" s="17">
        <v>4.904501391688262</v>
      </c>
      <c r="AD101" s="49">
        <f t="shared" si="16"/>
        <v>5.009872815968054</v>
      </c>
      <c r="AE101" s="59">
        <f t="shared" si="17"/>
        <v>0.02148463541235125</v>
      </c>
    </row>
    <row r="102" spans="1:31" ht="12">
      <c r="A102" s="13" t="s">
        <v>709</v>
      </c>
      <c r="B102" s="19" t="s">
        <v>468</v>
      </c>
      <c r="C102" s="5" t="s">
        <v>913</v>
      </c>
      <c r="D102" s="8">
        <v>11243</v>
      </c>
      <c r="E102" s="8">
        <v>11309</v>
      </c>
      <c r="F102" s="5">
        <f t="shared" si="10"/>
        <v>11276</v>
      </c>
      <c r="G102" s="52"/>
      <c r="H102" s="50"/>
      <c r="I102" s="44"/>
      <c r="J102" s="44">
        <v>486.6192593530185</v>
      </c>
      <c r="K102" s="44">
        <v>1982.8833637081364</v>
      </c>
      <c r="L102" s="44">
        <v>4012.806894367751</v>
      </c>
      <c r="M102" s="44">
        <f t="shared" si="11"/>
        <v>-2029.9235306596145</v>
      </c>
      <c r="N102" s="44">
        <f t="shared" si="12"/>
        <v>-333.1646753659658</v>
      </c>
      <c r="O102" s="44"/>
      <c r="P102" s="44"/>
      <c r="Q102" s="44"/>
      <c r="R102" s="44">
        <f t="shared" si="13"/>
        <v>0</v>
      </c>
      <c r="S102" s="44">
        <f t="shared" si="14"/>
        <v>-333.1646753659658</v>
      </c>
      <c r="T102" s="44">
        <f t="shared" si="15"/>
        <v>10942.835324634034</v>
      </c>
      <c r="U102" s="5">
        <v>480</v>
      </c>
      <c r="V102" s="29">
        <v>5.982109578829668</v>
      </c>
      <c r="W102" s="30">
        <v>4.571637560574198</v>
      </c>
      <c r="X102" s="30">
        <v>5.330412559328222</v>
      </c>
      <c r="Y102" s="30">
        <v>4.18625678119349</v>
      </c>
      <c r="Z102" s="30">
        <v>4.499549143372407</v>
      </c>
      <c r="AA102" s="30">
        <v>4.394129228566315</v>
      </c>
      <c r="AB102" s="31">
        <v>4.696132596685083</v>
      </c>
      <c r="AC102" s="17">
        <v>4.269323134394734</v>
      </c>
      <c r="AD102" s="49">
        <f t="shared" si="16"/>
        <v>4.386431722310989</v>
      </c>
      <c r="AE102" s="59">
        <f t="shared" si="17"/>
        <v>0.027430246957134325</v>
      </c>
    </row>
    <row r="103" spans="1:31" ht="12">
      <c r="A103" s="13" t="s">
        <v>709</v>
      </c>
      <c r="B103" s="19" t="s">
        <v>464</v>
      </c>
      <c r="C103" s="5" t="s">
        <v>914</v>
      </c>
      <c r="D103" s="8">
        <v>9083</v>
      </c>
      <c r="E103" s="8">
        <v>9165</v>
      </c>
      <c r="F103" s="5">
        <f t="shared" si="10"/>
        <v>9124</v>
      </c>
      <c r="G103" s="52"/>
      <c r="H103" s="50"/>
      <c r="I103" s="44"/>
      <c r="J103" s="44">
        <v>638.4584165475579</v>
      </c>
      <c r="K103" s="44">
        <v>1398.1775458723382</v>
      </c>
      <c r="L103" s="44">
        <v>3098.13428353969</v>
      </c>
      <c r="M103" s="44">
        <f t="shared" si="11"/>
        <v>-1699.9567376673517</v>
      </c>
      <c r="N103" s="44">
        <f t="shared" si="12"/>
        <v>-279.00831045447893</v>
      </c>
      <c r="O103" s="44"/>
      <c r="P103" s="44"/>
      <c r="Q103" s="44"/>
      <c r="R103" s="44">
        <f t="shared" si="13"/>
        <v>0</v>
      </c>
      <c r="S103" s="44">
        <f t="shared" si="14"/>
        <v>-279.00831045447893</v>
      </c>
      <c r="T103" s="44">
        <f t="shared" si="15"/>
        <v>8844.99168954552</v>
      </c>
      <c r="U103" s="5">
        <v>333</v>
      </c>
      <c r="V103" s="29">
        <v>6.182397813958785</v>
      </c>
      <c r="W103" s="30">
        <v>4.384580703336339</v>
      </c>
      <c r="X103" s="30">
        <v>3.7511230907457325</v>
      </c>
      <c r="Y103" s="30">
        <v>3.7909376401973978</v>
      </c>
      <c r="Z103" s="30">
        <v>4.426357453450775</v>
      </c>
      <c r="AA103" s="30">
        <v>4.298058579284031</v>
      </c>
      <c r="AB103" s="31">
        <v>4.109892544588456</v>
      </c>
      <c r="AC103" s="17">
        <v>3.666189584938897</v>
      </c>
      <c r="AD103" s="49">
        <f t="shared" si="16"/>
        <v>3.7648424293444465</v>
      </c>
      <c r="AE103" s="59">
        <f t="shared" si="17"/>
        <v>0.026908822394462628</v>
      </c>
    </row>
    <row r="104" spans="1:31" ht="12">
      <c r="A104" s="13" t="s">
        <v>709</v>
      </c>
      <c r="B104" s="19" t="s">
        <v>451</v>
      </c>
      <c r="C104" s="5" t="s">
        <v>915</v>
      </c>
      <c r="D104" s="8">
        <v>12526</v>
      </c>
      <c r="E104" s="8">
        <v>12646</v>
      </c>
      <c r="F104" s="5">
        <f t="shared" si="10"/>
        <v>12586</v>
      </c>
      <c r="G104" s="52"/>
      <c r="H104" s="50"/>
      <c r="I104" s="44"/>
      <c r="J104" s="44">
        <v>508.78591149003046</v>
      </c>
      <c r="K104" s="44">
        <v>1448.5159657752151</v>
      </c>
      <c r="L104" s="44">
        <v>4343.058819276275</v>
      </c>
      <c r="M104" s="44">
        <f t="shared" si="11"/>
        <v>-2894.54285350106</v>
      </c>
      <c r="N104" s="44">
        <f t="shared" si="12"/>
        <v>-475.0718022398573</v>
      </c>
      <c r="O104" s="44"/>
      <c r="P104" s="44"/>
      <c r="Q104" s="44"/>
      <c r="R104" s="44">
        <f t="shared" si="13"/>
        <v>0</v>
      </c>
      <c r="S104" s="44">
        <f t="shared" si="14"/>
        <v>-475.0718022398573</v>
      </c>
      <c r="T104" s="44">
        <f t="shared" si="15"/>
        <v>12110.928197760142</v>
      </c>
      <c r="U104" s="5">
        <v>866</v>
      </c>
      <c r="V104" s="29">
        <v>5.4576271186440675</v>
      </c>
      <c r="W104" s="30">
        <v>6.830372108615487</v>
      </c>
      <c r="X104" s="30">
        <v>6.367449664429531</v>
      </c>
      <c r="Y104" s="30">
        <v>6.345408036966746</v>
      </c>
      <c r="Z104" s="30">
        <v>6.644273308209077</v>
      </c>
      <c r="AA104" s="30">
        <v>5.9030620599312265</v>
      </c>
      <c r="AB104" s="31">
        <v>5.229075603043549</v>
      </c>
      <c r="AC104" s="17">
        <v>6.913619671084145</v>
      </c>
      <c r="AD104" s="49">
        <f t="shared" si="16"/>
        <v>7.150566710156555</v>
      </c>
      <c r="AE104" s="59">
        <f t="shared" si="17"/>
        <v>0.03427250128661671</v>
      </c>
    </row>
    <row r="105" spans="1:31" ht="12">
      <c r="A105" s="13" t="s">
        <v>709</v>
      </c>
      <c r="B105" s="19" t="s">
        <v>465</v>
      </c>
      <c r="C105" s="5" t="s">
        <v>916</v>
      </c>
      <c r="D105" s="8">
        <v>17778</v>
      </c>
      <c r="E105" s="8">
        <v>17857</v>
      </c>
      <c r="F105" s="5">
        <f t="shared" si="10"/>
        <v>17817.5</v>
      </c>
      <c r="G105" s="52">
        <v>4974</v>
      </c>
      <c r="H105" s="50">
        <f>G105</f>
        <v>4974</v>
      </c>
      <c r="I105" s="44">
        <f>G105/365+(H105*10/24)/365</f>
        <v>19.305479452054797</v>
      </c>
      <c r="J105" s="44">
        <v>1354.836283816547</v>
      </c>
      <c r="K105" s="44">
        <v>3894.3539999334967</v>
      </c>
      <c r="L105" s="44">
        <v>5638.684294941324</v>
      </c>
      <c r="M105" s="44">
        <f t="shared" si="11"/>
        <v>-1744.3302950078273</v>
      </c>
      <c r="N105" s="44">
        <f t="shared" si="12"/>
        <v>-286.2911965351032</v>
      </c>
      <c r="O105" s="44"/>
      <c r="P105" s="44"/>
      <c r="Q105" s="44"/>
      <c r="R105" s="44">
        <f t="shared" si="13"/>
        <v>0</v>
      </c>
      <c r="S105" s="44">
        <f t="shared" si="14"/>
        <v>-266.9857170830484</v>
      </c>
      <c r="T105" s="44">
        <f t="shared" si="15"/>
        <v>17550.514282916953</v>
      </c>
      <c r="U105" s="5">
        <v>793</v>
      </c>
      <c r="V105" s="29">
        <v>5.346003614528071</v>
      </c>
      <c r="W105" s="30">
        <v>5.88235294117647</v>
      </c>
      <c r="X105" s="30">
        <v>5.649555491826785</v>
      </c>
      <c r="Y105" s="30">
        <v>5.214302085720835</v>
      </c>
      <c r="Z105" s="30">
        <v>5.032810271041369</v>
      </c>
      <c r="AA105" s="30">
        <v>5.6696935300794555</v>
      </c>
      <c r="AB105" s="31">
        <v>4.820164259416596</v>
      </c>
      <c r="AC105" s="17">
        <v>4.460569242884464</v>
      </c>
      <c r="AD105" s="49">
        <f t="shared" si="16"/>
        <v>4.518386112319671</v>
      </c>
      <c r="AE105" s="59">
        <f t="shared" si="17"/>
        <v>0.012961769291539905</v>
      </c>
    </row>
    <row r="106" spans="1:31" ht="12">
      <c r="A106" s="13" t="s">
        <v>709</v>
      </c>
      <c r="B106" s="19" t="s">
        <v>469</v>
      </c>
      <c r="C106" s="5" t="s">
        <v>917</v>
      </c>
      <c r="D106" s="8">
        <v>13566</v>
      </c>
      <c r="E106" s="8">
        <v>13709</v>
      </c>
      <c r="F106" s="5">
        <f t="shared" si="10"/>
        <v>13637.5</v>
      </c>
      <c r="G106" s="52">
        <v>505947</v>
      </c>
      <c r="H106" s="50">
        <f>G106</f>
        <v>505947</v>
      </c>
      <c r="I106" s="44">
        <f>G106/365+(H106*10/24)/365</f>
        <v>1963.7212328767123</v>
      </c>
      <c r="J106" s="44">
        <v>636.8045969968871</v>
      </c>
      <c r="K106" s="44">
        <v>18691.416613432033</v>
      </c>
      <c r="L106" s="44">
        <v>4435.140249037466</v>
      </c>
      <c r="M106" s="44">
        <f t="shared" si="11"/>
        <v>14256.276364394567</v>
      </c>
      <c r="N106" s="44">
        <f t="shared" si="12"/>
        <v>2339.8357697383894</v>
      </c>
      <c r="O106" s="44"/>
      <c r="P106" s="44"/>
      <c r="Q106" s="44"/>
      <c r="R106" s="44">
        <f t="shared" si="13"/>
        <v>0</v>
      </c>
      <c r="S106" s="44">
        <f t="shared" si="14"/>
        <v>4303.557002615102</v>
      </c>
      <c r="T106" s="44">
        <f t="shared" si="15"/>
        <v>17941.057002615104</v>
      </c>
      <c r="U106" s="5">
        <v>1450</v>
      </c>
      <c r="V106" s="29">
        <v>12.121980064200034</v>
      </c>
      <c r="W106" s="30">
        <v>10.58624031007752</v>
      </c>
      <c r="X106" s="30">
        <v>9.056000000000001</v>
      </c>
      <c r="Y106" s="30">
        <v>10.725453408380238</v>
      </c>
      <c r="Z106" s="30">
        <v>10.792866517409095</v>
      </c>
      <c r="AA106" s="30">
        <v>10.224004843347965</v>
      </c>
      <c r="AB106" s="31">
        <v>9.324831207801951</v>
      </c>
      <c r="AC106" s="17">
        <v>10.688485920684062</v>
      </c>
      <c r="AD106" s="49">
        <f t="shared" si="16"/>
        <v>8.082021030247253</v>
      </c>
      <c r="AE106" s="59">
        <f t="shared" si="17"/>
        <v>-0.2438572600252811</v>
      </c>
    </row>
    <row r="107" spans="1:31" ht="12">
      <c r="A107" s="13" t="s">
        <v>709</v>
      </c>
      <c r="B107" s="19" t="s">
        <v>466</v>
      </c>
      <c r="C107" s="5" t="s">
        <v>918</v>
      </c>
      <c r="D107" s="8">
        <v>18338</v>
      </c>
      <c r="E107" s="8">
        <v>18423</v>
      </c>
      <c r="F107" s="5">
        <f t="shared" si="10"/>
        <v>18380.5</v>
      </c>
      <c r="G107" s="52"/>
      <c r="H107" s="50"/>
      <c r="I107" s="44"/>
      <c r="J107" s="44">
        <v>791.2885900030561</v>
      </c>
      <c r="K107" s="44">
        <v>2399.747115747154</v>
      </c>
      <c r="L107" s="44">
        <v>6163.464917981869</v>
      </c>
      <c r="M107" s="44">
        <f t="shared" si="11"/>
        <v>-3763.717802234715</v>
      </c>
      <c r="N107" s="44">
        <f t="shared" si="12"/>
        <v>-617.7266290140367</v>
      </c>
      <c r="O107" s="44"/>
      <c r="P107" s="44"/>
      <c r="Q107" s="44"/>
      <c r="R107" s="44">
        <f t="shared" si="13"/>
        <v>0</v>
      </c>
      <c r="S107" s="44">
        <f t="shared" si="14"/>
        <v>-617.7266290140367</v>
      </c>
      <c r="T107" s="44">
        <f t="shared" si="15"/>
        <v>17762.773370985964</v>
      </c>
      <c r="U107" s="5">
        <v>768</v>
      </c>
      <c r="V107" s="29">
        <v>5.554041532675642</v>
      </c>
      <c r="W107" s="30">
        <v>5.035388189529418</v>
      </c>
      <c r="X107" s="30">
        <v>4.923093587521664</v>
      </c>
      <c r="Y107" s="30">
        <v>4.6697222971151255</v>
      </c>
      <c r="Z107" s="30">
        <v>4.359363153904473</v>
      </c>
      <c r="AA107" s="30">
        <v>4.2877353357275005</v>
      </c>
      <c r="AB107" s="31">
        <v>4.265041888804265</v>
      </c>
      <c r="AC107" s="17">
        <v>4.188024866397645</v>
      </c>
      <c r="AD107" s="49">
        <f t="shared" si="16"/>
        <v>4.3236491507258945</v>
      </c>
      <c r="AE107" s="59">
        <f t="shared" si="17"/>
        <v>0.032383829765774017</v>
      </c>
    </row>
    <row r="108" spans="1:31" ht="12">
      <c r="A108" s="13" t="s">
        <v>709</v>
      </c>
      <c r="B108" s="19" t="s">
        <v>452</v>
      </c>
      <c r="C108" s="5" t="s">
        <v>919</v>
      </c>
      <c r="D108" s="8">
        <v>15558</v>
      </c>
      <c r="E108" s="8">
        <v>15688</v>
      </c>
      <c r="F108" s="5">
        <f t="shared" si="10"/>
        <v>15623</v>
      </c>
      <c r="G108" s="52"/>
      <c r="H108" s="50"/>
      <c r="I108" s="44"/>
      <c r="J108" s="44">
        <v>759.8260307102316</v>
      </c>
      <c r="K108" s="44">
        <v>1746.8304186668045</v>
      </c>
      <c r="L108" s="44">
        <v>5231.163928090205</v>
      </c>
      <c r="M108" s="44">
        <f t="shared" si="11"/>
        <v>-3484.3335094234008</v>
      </c>
      <c r="N108" s="44">
        <f t="shared" si="12"/>
        <v>-571.872203558618</v>
      </c>
      <c r="O108" s="44"/>
      <c r="P108" s="44"/>
      <c r="Q108" s="44"/>
      <c r="R108" s="44">
        <f t="shared" si="13"/>
        <v>0</v>
      </c>
      <c r="S108" s="44">
        <f t="shared" si="14"/>
        <v>-571.872203558618</v>
      </c>
      <c r="T108" s="44">
        <f t="shared" si="15"/>
        <v>15051.127796441382</v>
      </c>
      <c r="U108" s="5">
        <v>697</v>
      </c>
      <c r="V108" s="29">
        <v>5.494736842105263</v>
      </c>
      <c r="W108" s="30">
        <v>5.217213394257655</v>
      </c>
      <c r="X108" s="30">
        <v>4.731095835018197</v>
      </c>
      <c r="Y108" s="30">
        <v>5.327841626253902</v>
      </c>
      <c r="Z108" s="30">
        <v>4.778292521508934</v>
      </c>
      <c r="AA108" s="30">
        <v>4.458388375165125</v>
      </c>
      <c r="AB108" s="31">
        <v>4.8627859983051955</v>
      </c>
      <c r="AC108" s="17">
        <v>4.4800102840982134</v>
      </c>
      <c r="AD108" s="49">
        <f t="shared" si="16"/>
        <v>4.630882213124225</v>
      </c>
      <c r="AE108" s="59">
        <f t="shared" si="17"/>
        <v>0.0336766925650887</v>
      </c>
    </row>
    <row r="109" spans="1:31" ht="12">
      <c r="A109" s="13" t="s">
        <v>709</v>
      </c>
      <c r="B109" s="19" t="s">
        <v>453</v>
      </c>
      <c r="C109" s="5" t="s">
        <v>920</v>
      </c>
      <c r="D109" s="8">
        <v>13450</v>
      </c>
      <c r="E109" s="8">
        <v>13683</v>
      </c>
      <c r="F109" s="5">
        <f t="shared" si="10"/>
        <v>13566.5</v>
      </c>
      <c r="G109" s="52"/>
      <c r="H109" s="50"/>
      <c r="I109" s="44"/>
      <c r="J109" s="44">
        <v>741.1610044756915</v>
      </c>
      <c r="K109" s="44">
        <v>1178.6904051504691</v>
      </c>
      <c r="L109" s="44">
        <v>4866.456350859404</v>
      </c>
      <c r="M109" s="44">
        <f t="shared" si="11"/>
        <v>-3687.765945708935</v>
      </c>
      <c r="N109" s="44">
        <f t="shared" si="12"/>
        <v>-605.2609005071942</v>
      </c>
      <c r="O109" s="44"/>
      <c r="P109" s="44"/>
      <c r="Q109" s="44"/>
      <c r="R109" s="44">
        <f t="shared" si="13"/>
        <v>0</v>
      </c>
      <c r="S109" s="44">
        <f t="shared" si="14"/>
        <v>-605.2609005071942</v>
      </c>
      <c r="T109" s="44">
        <f t="shared" si="15"/>
        <v>12961.239099492806</v>
      </c>
      <c r="U109" s="5">
        <v>569</v>
      </c>
      <c r="V109" s="29">
        <v>4.8813790749274615</v>
      </c>
      <c r="W109" s="30">
        <v>4.478847586720755</v>
      </c>
      <c r="X109" s="30">
        <v>3.7911594084484026</v>
      </c>
      <c r="Y109" s="30">
        <v>4.220124263697248</v>
      </c>
      <c r="Z109" s="30">
        <v>4.58051689860835</v>
      </c>
      <c r="AA109" s="30">
        <v>4.214087972931406</v>
      </c>
      <c r="AB109" s="31">
        <v>4.069329314242653</v>
      </c>
      <c r="AC109" s="17">
        <v>4.230483271375465</v>
      </c>
      <c r="AD109" s="49">
        <f t="shared" si="16"/>
        <v>4.390012371751292</v>
      </c>
      <c r="AE109" s="59">
        <f t="shared" si="17"/>
        <v>0.037709427065990904</v>
      </c>
    </row>
    <row r="110" spans="1:31" ht="12">
      <c r="A110" s="13" t="s">
        <v>709</v>
      </c>
      <c r="B110" s="19" t="s">
        <v>473</v>
      </c>
      <c r="C110" s="5" t="s">
        <v>921</v>
      </c>
      <c r="D110" s="8">
        <v>24517</v>
      </c>
      <c r="E110" s="8">
        <v>24683</v>
      </c>
      <c r="F110" s="5">
        <f t="shared" si="10"/>
        <v>24600</v>
      </c>
      <c r="G110" s="52">
        <v>21890</v>
      </c>
      <c r="H110" s="50">
        <f>G110</f>
        <v>21890</v>
      </c>
      <c r="I110" s="44">
        <f>G110/365+(H110*10/24)/365</f>
        <v>84.96118721461187</v>
      </c>
      <c r="J110" s="44">
        <v>1206.08695487651</v>
      </c>
      <c r="K110" s="44">
        <v>2974.983160908936</v>
      </c>
      <c r="L110" s="44">
        <v>6060.596261076281</v>
      </c>
      <c r="M110" s="44">
        <f t="shared" si="11"/>
        <v>-3085.613100167345</v>
      </c>
      <c r="N110" s="44">
        <f t="shared" si="12"/>
        <v>-506.43153364904106</v>
      </c>
      <c r="O110" s="44"/>
      <c r="P110" s="44"/>
      <c r="Q110" s="44"/>
      <c r="R110" s="44">
        <f t="shared" si="13"/>
        <v>0</v>
      </c>
      <c r="S110" s="44">
        <f t="shared" si="14"/>
        <v>-421.4703464344292</v>
      </c>
      <c r="T110" s="44">
        <f t="shared" si="15"/>
        <v>24178.529653565573</v>
      </c>
      <c r="U110" s="5">
        <v>1155</v>
      </c>
      <c r="V110" s="29">
        <v>5.977757182576459</v>
      </c>
      <c r="W110" s="30">
        <v>4.9991695731606045</v>
      </c>
      <c r="X110" s="30">
        <v>5.006855860722151</v>
      </c>
      <c r="Y110" s="30">
        <v>4.841913590465155</v>
      </c>
      <c r="Z110" s="30">
        <v>4.538001147823236</v>
      </c>
      <c r="AA110" s="30">
        <v>5.081758944305561</v>
      </c>
      <c r="AB110" s="31">
        <v>4.719607040523946</v>
      </c>
      <c r="AC110" s="17">
        <v>4.711016845454175</v>
      </c>
      <c r="AD110" s="49">
        <f t="shared" si="16"/>
        <v>4.7769654174552905</v>
      </c>
      <c r="AE110" s="59">
        <f t="shared" si="17"/>
        <v>0.01399879774676492</v>
      </c>
    </row>
    <row r="111" spans="1:31" ht="12">
      <c r="A111" s="13" t="s">
        <v>709</v>
      </c>
      <c r="B111" s="19" t="s">
        <v>458</v>
      </c>
      <c r="C111" s="5" t="s">
        <v>922</v>
      </c>
      <c r="D111" s="8">
        <v>4445</v>
      </c>
      <c r="E111" s="8">
        <v>4416</v>
      </c>
      <c r="F111" s="5">
        <f t="shared" si="10"/>
        <v>4430.5</v>
      </c>
      <c r="G111" s="52"/>
      <c r="H111" s="50"/>
      <c r="I111" s="44"/>
      <c r="J111" s="44">
        <v>138.16326988314566</v>
      </c>
      <c r="K111" s="44">
        <v>566.1991325986015</v>
      </c>
      <c r="L111" s="44">
        <v>1514.1569239936741</v>
      </c>
      <c r="M111" s="44">
        <f t="shared" si="11"/>
        <v>-947.9577913950726</v>
      </c>
      <c r="N111" s="44">
        <f t="shared" si="12"/>
        <v>-155.58519572811252</v>
      </c>
      <c r="O111" s="44"/>
      <c r="P111" s="44"/>
      <c r="Q111" s="44"/>
      <c r="R111" s="44">
        <f t="shared" si="13"/>
        <v>0</v>
      </c>
      <c r="S111" s="44">
        <f t="shared" si="14"/>
        <v>-155.58519572811252</v>
      </c>
      <c r="T111" s="44">
        <f t="shared" si="15"/>
        <v>4274.914804271887</v>
      </c>
      <c r="U111" s="5">
        <v>142</v>
      </c>
      <c r="V111" s="29">
        <v>2.7548858017424065</v>
      </c>
      <c r="W111" s="30">
        <v>2.8755463538072235</v>
      </c>
      <c r="X111" s="30">
        <v>2.4126838235294117</v>
      </c>
      <c r="Y111" s="30">
        <v>2.937801239384898</v>
      </c>
      <c r="Z111" s="30">
        <v>3.453760508975233</v>
      </c>
      <c r="AA111" s="30">
        <v>3.7121384650421314</v>
      </c>
      <c r="AB111" s="31">
        <v>3.394077448747153</v>
      </c>
      <c r="AC111" s="17">
        <v>3.1946006749156353</v>
      </c>
      <c r="AD111" s="49">
        <f t="shared" si="16"/>
        <v>3.321703624551782</v>
      </c>
      <c r="AE111" s="59">
        <f t="shared" si="17"/>
        <v>0.039786803600892456</v>
      </c>
    </row>
    <row r="112" spans="1:31" ht="12">
      <c r="A112" s="13" t="s">
        <v>709</v>
      </c>
      <c r="B112" s="19" t="s">
        <v>459</v>
      </c>
      <c r="C112" s="5" t="s">
        <v>923</v>
      </c>
      <c r="D112" s="8">
        <v>31868</v>
      </c>
      <c r="E112" s="8">
        <v>32215</v>
      </c>
      <c r="F112" s="5">
        <f t="shared" si="10"/>
        <v>32041.5</v>
      </c>
      <c r="G112" s="52">
        <v>22338</v>
      </c>
      <c r="H112" s="50">
        <f>G112</f>
        <v>22338</v>
      </c>
      <c r="I112" s="44">
        <f>G112/365+(H112*10/24)/365</f>
        <v>86.7</v>
      </c>
      <c r="J112" s="44">
        <v>1361.355100981789</v>
      </c>
      <c r="K112" s="44">
        <v>4845.0987546827255</v>
      </c>
      <c r="L112" s="44">
        <v>10297.055950528753</v>
      </c>
      <c r="M112" s="44">
        <f t="shared" si="11"/>
        <v>-5451.957195846027</v>
      </c>
      <c r="N112" s="44">
        <f t="shared" si="12"/>
        <v>-894.8118103113728</v>
      </c>
      <c r="O112" s="44"/>
      <c r="P112" s="44"/>
      <c r="Q112" s="44"/>
      <c r="R112" s="44">
        <f t="shared" si="13"/>
        <v>0</v>
      </c>
      <c r="S112" s="44">
        <f t="shared" si="14"/>
        <v>-808.1118103113728</v>
      </c>
      <c r="T112" s="44">
        <f t="shared" si="15"/>
        <v>31233.388189688627</v>
      </c>
      <c r="U112" s="5">
        <v>2212</v>
      </c>
      <c r="V112" s="29">
        <v>5.710858627927898</v>
      </c>
      <c r="W112" s="30">
        <v>6.857721056239188</v>
      </c>
      <c r="X112" s="30">
        <v>6.986319133761265</v>
      </c>
      <c r="Y112" s="30">
        <v>7.3296905816547575</v>
      </c>
      <c r="Z112" s="30">
        <v>6.542626691089046</v>
      </c>
      <c r="AA112" s="30">
        <v>6.666241388109212</v>
      </c>
      <c r="AB112" s="31">
        <v>6.879513492968453</v>
      </c>
      <c r="AC112" s="17">
        <v>6.941132170202084</v>
      </c>
      <c r="AD112" s="49">
        <f t="shared" si="16"/>
        <v>7.082164722462831</v>
      </c>
      <c r="AE112" s="59">
        <f t="shared" si="17"/>
        <v>0.020318378731670295</v>
      </c>
    </row>
    <row r="113" spans="1:31" ht="12">
      <c r="A113" s="13" t="s">
        <v>709</v>
      </c>
      <c r="B113" s="19" t="s">
        <v>474</v>
      </c>
      <c r="C113" s="5" t="s">
        <v>924</v>
      </c>
      <c r="D113" s="8">
        <v>11589</v>
      </c>
      <c r="E113" s="8">
        <v>11629</v>
      </c>
      <c r="F113" s="5">
        <f t="shared" si="10"/>
        <v>11609</v>
      </c>
      <c r="G113" s="52"/>
      <c r="H113" s="50"/>
      <c r="I113" s="44"/>
      <c r="J113" s="44">
        <v>441.88712615783413</v>
      </c>
      <c r="K113" s="44">
        <v>3981.531896098837</v>
      </c>
      <c r="L113" s="44">
        <v>4099.257789087481</v>
      </c>
      <c r="M113" s="44">
        <f t="shared" si="11"/>
        <v>-117.72589298864386</v>
      </c>
      <c r="N113" s="44">
        <f t="shared" si="12"/>
        <v>-19.321963772194373</v>
      </c>
      <c r="O113" s="44"/>
      <c r="P113" s="44"/>
      <c r="Q113" s="44"/>
      <c r="R113" s="44">
        <f t="shared" si="13"/>
        <v>0</v>
      </c>
      <c r="S113" s="44">
        <f t="shared" si="14"/>
        <v>-19.321963772194373</v>
      </c>
      <c r="T113" s="44">
        <f t="shared" si="15"/>
        <v>11589.678036227806</v>
      </c>
      <c r="U113" s="5">
        <v>591</v>
      </c>
      <c r="V113" s="29">
        <v>5.307611095114694</v>
      </c>
      <c r="W113" s="30">
        <v>5.299257728084187</v>
      </c>
      <c r="X113" s="30">
        <v>5.297646515920627</v>
      </c>
      <c r="Y113" s="30">
        <v>5.815435020021842</v>
      </c>
      <c r="Z113" s="30">
        <v>6.419069725917328</v>
      </c>
      <c r="AA113" s="30">
        <v>5.672509468862855</v>
      </c>
      <c r="AB113" s="31">
        <v>5.614341932662877</v>
      </c>
      <c r="AC113" s="17">
        <v>5.09966347398395</v>
      </c>
      <c r="AD113" s="49">
        <f t="shared" si="16"/>
        <v>5.09936512604243</v>
      </c>
      <c r="AE113" s="59">
        <f t="shared" si="17"/>
        <v>-5.8503456755917037E-05</v>
      </c>
    </row>
    <row r="114" spans="1:31" ht="12">
      <c r="A114" s="13" t="s">
        <v>709</v>
      </c>
      <c r="B114" s="19" t="s">
        <v>454</v>
      </c>
      <c r="C114" s="5" t="s">
        <v>925</v>
      </c>
      <c r="D114" s="8">
        <v>15071</v>
      </c>
      <c r="E114" s="8">
        <v>15139</v>
      </c>
      <c r="F114" s="5">
        <f t="shared" si="10"/>
        <v>15105</v>
      </c>
      <c r="G114" s="52"/>
      <c r="H114" s="50"/>
      <c r="I114" s="44"/>
      <c r="J114" s="44">
        <v>903.089107524536</v>
      </c>
      <c r="K114" s="44">
        <v>4186.136165521337</v>
      </c>
      <c r="L114" s="44">
        <v>5130.212831423791</v>
      </c>
      <c r="M114" s="44">
        <f t="shared" si="11"/>
        <v>-944.0766659024539</v>
      </c>
      <c r="N114" s="44">
        <f t="shared" si="12"/>
        <v>-154.94819936087362</v>
      </c>
      <c r="O114" s="44"/>
      <c r="P114" s="44"/>
      <c r="Q114" s="44"/>
      <c r="R114" s="44">
        <f t="shared" si="13"/>
        <v>0</v>
      </c>
      <c r="S114" s="44">
        <f t="shared" si="14"/>
        <v>-154.94819936087362</v>
      </c>
      <c r="T114" s="44">
        <f t="shared" si="15"/>
        <v>14950.051800639127</v>
      </c>
      <c r="U114" s="5">
        <v>850</v>
      </c>
      <c r="V114" s="29">
        <v>6.457206269940352</v>
      </c>
      <c r="W114" s="30">
        <v>6.67260395971775</v>
      </c>
      <c r="X114" s="30">
        <v>6.577777777777778</v>
      </c>
      <c r="Y114" s="30">
        <v>7.375550287842872</v>
      </c>
      <c r="Z114" s="30">
        <v>6.6098369528448675</v>
      </c>
      <c r="AA114" s="30">
        <v>5.807270783213045</v>
      </c>
      <c r="AB114" s="31">
        <v>6.0775689724110356</v>
      </c>
      <c r="AC114" s="17">
        <v>5.63997080485701</v>
      </c>
      <c r="AD114" s="49">
        <f t="shared" si="16"/>
        <v>5.685599028918829</v>
      </c>
      <c r="AE114" s="59">
        <f t="shared" si="17"/>
        <v>0.008090152527478458</v>
      </c>
    </row>
    <row r="115" spans="1:31" ht="12">
      <c r="A115" s="13" t="s">
        <v>709</v>
      </c>
      <c r="B115" s="19" t="s">
        <v>470</v>
      </c>
      <c r="C115" s="5" t="s">
        <v>926</v>
      </c>
      <c r="D115" s="8">
        <v>40493</v>
      </c>
      <c r="E115" s="8">
        <v>40973</v>
      </c>
      <c r="F115" s="5">
        <f t="shared" si="10"/>
        <v>40733</v>
      </c>
      <c r="G115" s="52"/>
      <c r="H115" s="50"/>
      <c r="I115" s="44"/>
      <c r="J115" s="44">
        <v>2897.6097656563757</v>
      </c>
      <c r="K115" s="44">
        <v>22720.257825265213</v>
      </c>
      <c r="L115" s="44">
        <v>12132.3306079956</v>
      </c>
      <c r="M115" s="44">
        <f t="shared" si="11"/>
        <v>10587.927217269613</v>
      </c>
      <c r="N115" s="44">
        <f t="shared" si="12"/>
        <v>1737.7616845467335</v>
      </c>
      <c r="O115" s="44"/>
      <c r="P115" s="44"/>
      <c r="Q115" s="44"/>
      <c r="R115" s="44">
        <f t="shared" si="13"/>
        <v>0</v>
      </c>
      <c r="S115" s="44">
        <f t="shared" si="14"/>
        <v>1737.7616845467335</v>
      </c>
      <c r="T115" s="44">
        <f t="shared" si="15"/>
        <v>42470.761684546735</v>
      </c>
      <c r="U115" s="5">
        <v>4032</v>
      </c>
      <c r="V115" s="29">
        <v>8.807386655994511</v>
      </c>
      <c r="W115" s="30">
        <v>8.967420716527762</v>
      </c>
      <c r="X115" s="30">
        <v>9.122816418390311</v>
      </c>
      <c r="Y115" s="30">
        <v>10.162258982193658</v>
      </c>
      <c r="Z115" s="30">
        <v>10.27569572321498</v>
      </c>
      <c r="AA115" s="30">
        <v>8.967439957029951</v>
      </c>
      <c r="AB115" s="31">
        <v>9.394872312506308</v>
      </c>
      <c r="AC115" s="17">
        <v>9.957276566320104</v>
      </c>
      <c r="AD115" s="49">
        <f t="shared" si="16"/>
        <v>9.49359003718332</v>
      </c>
      <c r="AE115" s="59">
        <f t="shared" si="17"/>
        <v>-0.046567605715118476</v>
      </c>
    </row>
    <row r="116" spans="1:31" ht="12">
      <c r="A116" s="13" t="s">
        <v>709</v>
      </c>
      <c r="B116" s="19" t="s">
        <v>475</v>
      </c>
      <c r="C116" s="5" t="s">
        <v>927</v>
      </c>
      <c r="D116" s="8">
        <v>31243</v>
      </c>
      <c r="E116" s="8">
        <v>31631</v>
      </c>
      <c r="F116" s="5">
        <f t="shared" si="10"/>
        <v>31437</v>
      </c>
      <c r="G116" s="52">
        <v>122322</v>
      </c>
      <c r="H116" s="50">
        <f>G116</f>
        <v>122322</v>
      </c>
      <c r="I116" s="44">
        <f>G116/365+(H116*10/24)/365</f>
        <v>474.76575342465753</v>
      </c>
      <c r="J116" s="44">
        <v>2369.970969707002</v>
      </c>
      <c r="K116" s="44">
        <v>39032.48363991182</v>
      </c>
      <c r="L116" s="44">
        <v>8126.0087739220235</v>
      </c>
      <c r="M116" s="44">
        <f t="shared" si="11"/>
        <v>30906.474865989796</v>
      </c>
      <c r="N116" s="44">
        <f t="shared" si="12"/>
        <v>5072.5781094265785</v>
      </c>
      <c r="O116" s="44"/>
      <c r="P116" s="44"/>
      <c r="Q116" s="44"/>
      <c r="R116" s="44">
        <f t="shared" si="13"/>
        <v>0</v>
      </c>
      <c r="S116" s="44">
        <f t="shared" si="14"/>
        <v>5547.343862851236</v>
      </c>
      <c r="T116" s="44">
        <f t="shared" si="15"/>
        <v>36984.34386285124</v>
      </c>
      <c r="U116" s="5">
        <v>3529</v>
      </c>
      <c r="V116" s="29">
        <v>11.35273781643805</v>
      </c>
      <c r="W116" s="30">
        <v>12.833905910397533</v>
      </c>
      <c r="X116" s="30">
        <v>11.001361209032844</v>
      </c>
      <c r="Y116" s="30">
        <v>11.462423365709169</v>
      </c>
      <c r="Z116" s="30">
        <v>12.23050847457627</v>
      </c>
      <c r="AA116" s="30">
        <v>12.438559534557127</v>
      </c>
      <c r="AB116" s="31">
        <v>11.108191552256454</v>
      </c>
      <c r="AC116" s="17">
        <v>11.295330153954486</v>
      </c>
      <c r="AD116" s="49">
        <f t="shared" si="16"/>
        <v>9.541875375933568</v>
      </c>
      <c r="AE116" s="59">
        <f t="shared" si="17"/>
        <v>-0.15523714261747676</v>
      </c>
    </row>
    <row r="117" spans="1:31" ht="12">
      <c r="A117" s="13" t="s">
        <v>709</v>
      </c>
      <c r="B117" s="19" t="s">
        <v>471</v>
      </c>
      <c r="C117" s="5" t="s">
        <v>928</v>
      </c>
      <c r="D117" s="8">
        <v>21960</v>
      </c>
      <c r="E117" s="8">
        <v>22250</v>
      </c>
      <c r="F117" s="5">
        <f t="shared" si="10"/>
        <v>22105</v>
      </c>
      <c r="G117" s="52"/>
      <c r="H117" s="50"/>
      <c r="I117" s="44"/>
      <c r="J117" s="44">
        <v>850.0178905006231</v>
      </c>
      <c r="K117" s="44">
        <v>2015.3997682305394</v>
      </c>
      <c r="L117" s="44">
        <v>8283.763039943862</v>
      </c>
      <c r="M117" s="44">
        <f t="shared" si="11"/>
        <v>-6268.363271713322</v>
      </c>
      <c r="N117" s="44">
        <f t="shared" si="12"/>
        <v>-1028.805855468702</v>
      </c>
      <c r="O117" s="44"/>
      <c r="P117" s="44"/>
      <c r="Q117" s="44"/>
      <c r="R117" s="44">
        <f t="shared" si="13"/>
        <v>0</v>
      </c>
      <c r="S117" s="44">
        <f t="shared" si="14"/>
        <v>-1028.805855468702</v>
      </c>
      <c r="T117" s="44">
        <f t="shared" si="15"/>
        <v>21076.1941445313</v>
      </c>
      <c r="U117" s="5">
        <v>1185</v>
      </c>
      <c r="V117" s="29">
        <v>7.629056585413322</v>
      </c>
      <c r="W117" s="30">
        <v>3.9676916536772002</v>
      </c>
      <c r="X117" s="30">
        <v>4.459136306090871</v>
      </c>
      <c r="Y117" s="30">
        <v>4.519092469725792</v>
      </c>
      <c r="Z117" s="30">
        <v>4.889400921658986</v>
      </c>
      <c r="AA117" s="30">
        <v>5.421990200119064</v>
      </c>
      <c r="AB117" s="31">
        <v>5.98321780372127</v>
      </c>
      <c r="AC117" s="17">
        <v>5.396174863387978</v>
      </c>
      <c r="AD117" s="49">
        <f t="shared" si="16"/>
        <v>5.622457222939728</v>
      </c>
      <c r="AE117" s="59">
        <f t="shared" si="17"/>
        <v>0.041933844858703974</v>
      </c>
    </row>
    <row r="118" spans="1:31" ht="12">
      <c r="A118" s="13" t="s">
        <v>709</v>
      </c>
      <c r="B118" s="19" t="s">
        <v>482</v>
      </c>
      <c r="C118" s="5" t="s">
        <v>929</v>
      </c>
      <c r="D118" s="8">
        <v>11297</v>
      </c>
      <c r="E118" s="8">
        <v>11253</v>
      </c>
      <c r="F118" s="5">
        <f t="shared" si="10"/>
        <v>11275</v>
      </c>
      <c r="G118" s="52"/>
      <c r="H118" s="50"/>
      <c r="I118" s="44"/>
      <c r="J118" s="44">
        <v>496.2620299706568</v>
      </c>
      <c r="K118" s="44">
        <v>1255.6256335227633</v>
      </c>
      <c r="L118" s="44">
        <v>3890.286170043752</v>
      </c>
      <c r="M118" s="44">
        <f t="shared" si="11"/>
        <v>-2634.660536520989</v>
      </c>
      <c r="N118" s="44">
        <f t="shared" si="12"/>
        <v>-432.4181719615356</v>
      </c>
      <c r="O118" s="44"/>
      <c r="P118" s="44"/>
      <c r="Q118" s="44"/>
      <c r="R118" s="44">
        <f t="shared" si="13"/>
        <v>0</v>
      </c>
      <c r="S118" s="44">
        <f t="shared" si="14"/>
        <v>-432.4181719615356</v>
      </c>
      <c r="T118" s="44">
        <f t="shared" si="15"/>
        <v>10842.581828038465</v>
      </c>
      <c r="U118" s="5">
        <v>418</v>
      </c>
      <c r="V118" s="29">
        <v>4.624988177433084</v>
      </c>
      <c r="W118" s="30">
        <v>4.09767050238563</v>
      </c>
      <c r="X118" s="30">
        <v>3.4620753838994887</v>
      </c>
      <c r="Y118" s="30">
        <v>4.347423062662218</v>
      </c>
      <c r="Z118" s="30">
        <v>4.783244924089995</v>
      </c>
      <c r="AA118" s="30">
        <v>3.547054597701149</v>
      </c>
      <c r="AB118" s="31">
        <v>3.6190988085640057</v>
      </c>
      <c r="AC118" s="17">
        <v>3.700097370983447</v>
      </c>
      <c r="AD118" s="49">
        <f t="shared" si="16"/>
        <v>3.855170351761325</v>
      </c>
      <c r="AE118" s="59">
        <f t="shared" si="17"/>
        <v>0.041910513489179166</v>
      </c>
    </row>
    <row r="119" spans="1:31" ht="12">
      <c r="A119" s="13" t="s">
        <v>709</v>
      </c>
      <c r="B119" s="19" t="s">
        <v>460</v>
      </c>
      <c r="C119" s="5" t="s">
        <v>930</v>
      </c>
      <c r="D119" s="8">
        <v>4935</v>
      </c>
      <c r="E119" s="8">
        <v>5003</v>
      </c>
      <c r="F119" s="5">
        <f t="shared" si="10"/>
        <v>4969</v>
      </c>
      <c r="G119" s="52"/>
      <c r="H119" s="50"/>
      <c r="I119" s="44"/>
      <c r="J119" s="44">
        <v>120.47447270692558</v>
      </c>
      <c r="K119" s="44">
        <v>3277.035837301937</v>
      </c>
      <c r="L119" s="44">
        <v>1586.8957921891817</v>
      </c>
      <c r="M119" s="44">
        <f t="shared" si="11"/>
        <v>1690.1400451127554</v>
      </c>
      <c r="N119" s="44">
        <f t="shared" si="12"/>
        <v>277.39712897955064</v>
      </c>
      <c r="O119" s="44"/>
      <c r="P119" s="44"/>
      <c r="Q119" s="44"/>
      <c r="R119" s="44">
        <f t="shared" si="13"/>
        <v>0</v>
      </c>
      <c r="S119" s="44">
        <f t="shared" si="14"/>
        <v>277.39712897955064</v>
      </c>
      <c r="T119" s="44">
        <f t="shared" si="15"/>
        <v>5246.397128979551</v>
      </c>
      <c r="U119" s="5">
        <v>781</v>
      </c>
      <c r="V119" s="29">
        <v>14.681440443213297</v>
      </c>
      <c r="W119" s="30">
        <v>15.267175572519085</v>
      </c>
      <c r="X119" s="30">
        <v>13.556193601312552</v>
      </c>
      <c r="Y119" s="30">
        <v>15.221899626710908</v>
      </c>
      <c r="Z119" s="30">
        <v>15.573267933782956</v>
      </c>
      <c r="AA119" s="30">
        <v>15.601965601965603</v>
      </c>
      <c r="AB119" s="31">
        <v>15.626892792247125</v>
      </c>
      <c r="AC119" s="17">
        <v>15.825734549138804</v>
      </c>
      <c r="AD119" s="49">
        <f t="shared" si="16"/>
        <v>14.886406438544011</v>
      </c>
      <c r="AE119" s="59">
        <f t="shared" si="17"/>
        <v>-0.05935447152093862</v>
      </c>
    </row>
    <row r="120" spans="1:31" ht="12">
      <c r="A120" s="13" t="s">
        <v>709</v>
      </c>
      <c r="B120" s="19" t="s">
        <v>476</v>
      </c>
      <c r="C120" s="5" t="s">
        <v>931</v>
      </c>
      <c r="D120" s="8">
        <v>13402</v>
      </c>
      <c r="E120" s="8">
        <v>13555</v>
      </c>
      <c r="F120" s="5">
        <f t="shared" si="10"/>
        <v>13478.5</v>
      </c>
      <c r="G120" s="52"/>
      <c r="H120" s="50"/>
      <c r="I120" s="44"/>
      <c r="J120" s="44">
        <v>144.7130011726141</v>
      </c>
      <c r="K120" s="44">
        <v>1471.5564856037233</v>
      </c>
      <c r="L120" s="44">
        <v>3120.852058617819</v>
      </c>
      <c r="M120" s="44">
        <f t="shared" si="11"/>
        <v>-1649.2955730140955</v>
      </c>
      <c r="N120" s="44">
        <f t="shared" si="12"/>
        <v>-270.6934600571936</v>
      </c>
      <c r="O120" s="44"/>
      <c r="P120" s="44"/>
      <c r="Q120" s="44"/>
      <c r="R120" s="44">
        <f t="shared" si="13"/>
        <v>0</v>
      </c>
      <c r="S120" s="44">
        <f t="shared" si="14"/>
        <v>-270.6934600571936</v>
      </c>
      <c r="T120" s="44">
        <f t="shared" si="15"/>
        <v>13207.806539942807</v>
      </c>
      <c r="U120" s="5">
        <v>750</v>
      </c>
      <c r="V120" s="29">
        <v>5.854081311062086</v>
      </c>
      <c r="W120" s="30">
        <v>5.471756195167001</v>
      </c>
      <c r="X120" s="30">
        <v>6.106463878326996</v>
      </c>
      <c r="Y120" s="30">
        <v>6.264784433422357</v>
      </c>
      <c r="Z120" s="30">
        <v>6.5443425076452595</v>
      </c>
      <c r="AA120" s="30">
        <v>7.520402715277248</v>
      </c>
      <c r="AB120" s="31">
        <v>6.448234590065829</v>
      </c>
      <c r="AC120" s="17">
        <v>5.5961796746754215</v>
      </c>
      <c r="AD120" s="49">
        <f t="shared" si="16"/>
        <v>5.678459914837969</v>
      </c>
      <c r="AE120" s="59">
        <f t="shared" si="17"/>
        <v>0.014702930382112827</v>
      </c>
    </row>
    <row r="121" spans="1:31" ht="12">
      <c r="A121" s="13" t="s">
        <v>709</v>
      </c>
      <c r="B121" s="19" t="s">
        <v>461</v>
      </c>
      <c r="C121" s="5" t="s">
        <v>932</v>
      </c>
      <c r="D121" s="8">
        <v>4805</v>
      </c>
      <c r="E121" s="8">
        <v>4793</v>
      </c>
      <c r="F121" s="5">
        <f t="shared" si="10"/>
        <v>4799</v>
      </c>
      <c r="G121" s="52"/>
      <c r="H121" s="50"/>
      <c r="I121" s="44"/>
      <c r="J121" s="44">
        <v>61.549272685796616</v>
      </c>
      <c r="K121" s="44">
        <v>817.7376197771729</v>
      </c>
      <c r="L121" s="44">
        <v>1327.141713245292</v>
      </c>
      <c r="M121" s="44">
        <f t="shared" si="11"/>
        <v>-509.4040934681192</v>
      </c>
      <c r="N121" s="44">
        <f t="shared" si="12"/>
        <v>-83.6068191077384</v>
      </c>
      <c r="O121" s="44"/>
      <c r="P121" s="44"/>
      <c r="Q121" s="44"/>
      <c r="R121" s="44">
        <f t="shared" si="13"/>
        <v>0</v>
      </c>
      <c r="S121" s="44">
        <f t="shared" si="14"/>
        <v>-83.6068191077384</v>
      </c>
      <c r="T121" s="44">
        <f t="shared" si="15"/>
        <v>4715.393180892262</v>
      </c>
      <c r="U121" s="5">
        <v>307</v>
      </c>
      <c r="V121" s="29">
        <v>7.472111134498001</v>
      </c>
      <c r="W121" s="30">
        <v>6.0319461958806215</v>
      </c>
      <c r="X121" s="30">
        <v>6.47194788821181</v>
      </c>
      <c r="Y121" s="30">
        <v>4.798301486199576</v>
      </c>
      <c r="Z121" s="30">
        <v>5.464943867824614</v>
      </c>
      <c r="AA121" s="30">
        <v>6.733794839521712</v>
      </c>
      <c r="AB121" s="31">
        <v>9.04311251314406</v>
      </c>
      <c r="AC121" s="17">
        <v>6.389177939646203</v>
      </c>
      <c r="AD121" s="49">
        <f t="shared" si="16"/>
        <v>6.51059176240121</v>
      </c>
      <c r="AE121" s="59">
        <f t="shared" si="17"/>
        <v>0.019003042942599732</v>
      </c>
    </row>
    <row r="122" spans="1:31" ht="12">
      <c r="A122" s="13" t="s">
        <v>709</v>
      </c>
      <c r="B122" s="19" t="s">
        <v>462</v>
      </c>
      <c r="C122" s="5" t="s">
        <v>933</v>
      </c>
      <c r="D122" s="8">
        <v>17952</v>
      </c>
      <c r="E122" s="8">
        <v>17940</v>
      </c>
      <c r="F122" s="5">
        <f t="shared" si="10"/>
        <v>17946</v>
      </c>
      <c r="G122" s="52"/>
      <c r="H122" s="50"/>
      <c r="I122" s="44"/>
      <c r="J122" s="44">
        <v>480.66282221759695</v>
      </c>
      <c r="K122" s="44">
        <v>1868.1565658278832</v>
      </c>
      <c r="L122" s="44">
        <v>4341.414390083058</v>
      </c>
      <c r="M122" s="44">
        <f t="shared" si="11"/>
        <v>-2473.2578242551745</v>
      </c>
      <c r="N122" s="44">
        <f t="shared" si="12"/>
        <v>-405.9276754364015</v>
      </c>
      <c r="O122" s="44"/>
      <c r="P122" s="44"/>
      <c r="Q122" s="44"/>
      <c r="R122" s="44">
        <f t="shared" si="13"/>
        <v>0</v>
      </c>
      <c r="S122" s="44">
        <f t="shared" si="14"/>
        <v>-405.9276754364015</v>
      </c>
      <c r="T122" s="44">
        <f t="shared" si="15"/>
        <v>17540.0723245636</v>
      </c>
      <c r="U122" s="5">
        <v>1169</v>
      </c>
      <c r="V122" s="29">
        <v>5.7561951327925325</v>
      </c>
      <c r="W122" s="30">
        <v>6.551608579088472</v>
      </c>
      <c r="X122" s="30">
        <v>7.179115300942712</v>
      </c>
      <c r="Y122" s="30">
        <v>6.0917941585535464</v>
      </c>
      <c r="Z122" s="30">
        <v>5.687808667665501</v>
      </c>
      <c r="AA122" s="30">
        <v>5.577733422044799</v>
      </c>
      <c r="AB122" s="31">
        <v>5.396860613456099</v>
      </c>
      <c r="AC122" s="17">
        <v>6.511809269162211</v>
      </c>
      <c r="AD122" s="49">
        <f t="shared" si="16"/>
        <v>6.66473876714237</v>
      </c>
      <c r="AE122" s="59">
        <f t="shared" si="17"/>
        <v>0.02348494737159803</v>
      </c>
    </row>
    <row r="123" spans="1:31" ht="12">
      <c r="A123" s="13" t="s">
        <v>709</v>
      </c>
      <c r="B123" s="19" t="s">
        <v>467</v>
      </c>
      <c r="C123" s="5" t="s">
        <v>934</v>
      </c>
      <c r="D123" s="8">
        <v>15288</v>
      </c>
      <c r="E123" s="8">
        <v>15347</v>
      </c>
      <c r="F123" s="5">
        <f t="shared" si="10"/>
        <v>15317.5</v>
      </c>
      <c r="G123" s="52"/>
      <c r="H123" s="50"/>
      <c r="I123" s="44"/>
      <c r="J123" s="44">
        <v>394.2800476478189</v>
      </c>
      <c r="K123" s="44">
        <v>3364.37260998737</v>
      </c>
      <c r="L123" s="44">
        <v>4419.91029170806</v>
      </c>
      <c r="M123" s="44">
        <f t="shared" si="11"/>
        <v>-1055.5376817206898</v>
      </c>
      <c r="N123" s="44">
        <f t="shared" si="12"/>
        <v>-173.2419294399454</v>
      </c>
      <c r="O123" s="44"/>
      <c r="P123" s="44"/>
      <c r="Q123" s="44"/>
      <c r="R123" s="44">
        <f t="shared" si="13"/>
        <v>0</v>
      </c>
      <c r="S123" s="44">
        <f t="shared" si="14"/>
        <v>-173.2419294399454</v>
      </c>
      <c r="T123" s="44">
        <f t="shared" si="15"/>
        <v>15144.258070560054</v>
      </c>
      <c r="U123" s="5">
        <v>1068</v>
      </c>
      <c r="V123" s="29">
        <v>8.340511053689347</v>
      </c>
      <c r="W123" s="30">
        <v>7.961761693410721</v>
      </c>
      <c r="X123" s="30">
        <v>8.196832272911871</v>
      </c>
      <c r="Y123" s="30">
        <v>9.035742864763938</v>
      </c>
      <c r="Z123" s="30">
        <v>8.125502815768302</v>
      </c>
      <c r="AA123" s="30">
        <v>7.307333954478904</v>
      </c>
      <c r="AB123" s="31">
        <v>7.521773555027712</v>
      </c>
      <c r="AC123" s="17">
        <v>6.985871271585557</v>
      </c>
      <c r="AD123" s="49">
        <f t="shared" si="16"/>
        <v>7.052177762845691</v>
      </c>
      <c r="AE123" s="59">
        <f t="shared" si="17"/>
        <v>0.00949151346802366</v>
      </c>
    </row>
    <row r="124" spans="1:31" ht="12">
      <c r="A124" s="13" t="s">
        <v>709</v>
      </c>
      <c r="B124" s="19" t="s">
        <v>477</v>
      </c>
      <c r="C124" s="5" t="s">
        <v>935</v>
      </c>
      <c r="D124" s="8">
        <v>13705</v>
      </c>
      <c r="E124" s="8">
        <v>13835</v>
      </c>
      <c r="F124" s="5">
        <f t="shared" si="10"/>
        <v>13770</v>
      </c>
      <c r="G124" s="52"/>
      <c r="H124" s="50"/>
      <c r="I124" s="44"/>
      <c r="J124" s="44">
        <v>233.37470276358562</v>
      </c>
      <c r="K124" s="44">
        <v>988.1413301623194</v>
      </c>
      <c r="L124" s="44">
        <v>3424.54710562221</v>
      </c>
      <c r="M124" s="44">
        <f t="shared" si="11"/>
        <v>-2436.4057754598907</v>
      </c>
      <c r="N124" s="44">
        <f t="shared" si="12"/>
        <v>-399.8792698250523</v>
      </c>
      <c r="O124" s="44"/>
      <c r="P124" s="44"/>
      <c r="Q124" s="44"/>
      <c r="R124" s="44">
        <f t="shared" si="13"/>
        <v>0</v>
      </c>
      <c r="S124" s="44">
        <f t="shared" si="14"/>
        <v>-399.8792698250523</v>
      </c>
      <c r="T124" s="44">
        <f t="shared" si="15"/>
        <v>13370.120730174947</v>
      </c>
      <c r="U124" s="5">
        <v>664</v>
      </c>
      <c r="V124" s="29">
        <v>4.676258992805756</v>
      </c>
      <c r="W124" s="30">
        <v>4.074211502782931</v>
      </c>
      <c r="X124" s="30">
        <v>5.576125592417061</v>
      </c>
      <c r="Y124" s="30">
        <v>5.58684054534677</v>
      </c>
      <c r="Z124" s="30">
        <v>6.095758829614304</v>
      </c>
      <c r="AA124" s="30">
        <v>5.668402141233409</v>
      </c>
      <c r="AB124" s="31">
        <v>4.626516591141646</v>
      </c>
      <c r="AC124" s="17">
        <v>4.844947099598686</v>
      </c>
      <c r="AD124" s="49">
        <f t="shared" si="16"/>
        <v>4.966297712640861</v>
      </c>
      <c r="AE124" s="59">
        <f t="shared" si="17"/>
        <v>0.025046839634683838</v>
      </c>
    </row>
    <row r="125" spans="1:31" ht="12">
      <c r="A125" s="13" t="s">
        <v>709</v>
      </c>
      <c r="B125" s="19" t="s">
        <v>483</v>
      </c>
      <c r="C125" s="5" t="s">
        <v>936</v>
      </c>
      <c r="D125" s="8">
        <v>8873</v>
      </c>
      <c r="E125" s="8">
        <v>8908</v>
      </c>
      <c r="F125" s="5">
        <f t="shared" si="10"/>
        <v>8890.5</v>
      </c>
      <c r="G125" s="52"/>
      <c r="H125" s="50"/>
      <c r="I125" s="44"/>
      <c r="J125" s="44">
        <v>403.8843800421346</v>
      </c>
      <c r="K125" s="44">
        <v>1884.9258504524755</v>
      </c>
      <c r="L125" s="44">
        <v>2901.417339250559</v>
      </c>
      <c r="M125" s="44">
        <f t="shared" si="11"/>
        <v>-1016.4914887980835</v>
      </c>
      <c r="N125" s="44">
        <f t="shared" si="12"/>
        <v>-166.83340616660323</v>
      </c>
      <c r="O125" s="44"/>
      <c r="P125" s="44"/>
      <c r="Q125" s="44"/>
      <c r="R125" s="44">
        <f t="shared" si="13"/>
        <v>0</v>
      </c>
      <c r="S125" s="44">
        <f t="shared" si="14"/>
        <v>-166.83340616660323</v>
      </c>
      <c r="T125" s="44">
        <f t="shared" si="15"/>
        <v>8723.666593833397</v>
      </c>
      <c r="U125" s="5">
        <v>386</v>
      </c>
      <c r="V125" s="29">
        <v>3.6679087098276666</v>
      </c>
      <c r="W125" s="30">
        <v>4.599406528189911</v>
      </c>
      <c r="X125" s="30">
        <v>4.531861053600184</v>
      </c>
      <c r="Y125" s="30">
        <v>4.593882460762974</v>
      </c>
      <c r="Z125" s="30">
        <v>4.2871841774322625</v>
      </c>
      <c r="AA125" s="30">
        <v>4.187471629596005</v>
      </c>
      <c r="AB125" s="31">
        <v>4.160526017458338</v>
      </c>
      <c r="AC125" s="17">
        <v>4.350276118561929</v>
      </c>
      <c r="AD125" s="49">
        <f t="shared" si="16"/>
        <v>4.424744983638605</v>
      </c>
      <c r="AE125" s="59">
        <f t="shared" si="17"/>
        <v>0.01711819274158919</v>
      </c>
    </row>
    <row r="126" spans="1:31" ht="12">
      <c r="A126" s="13" t="s">
        <v>709</v>
      </c>
      <c r="B126" s="19" t="s">
        <v>455</v>
      </c>
      <c r="C126" s="5" t="s">
        <v>937</v>
      </c>
      <c r="D126" s="8">
        <v>12461</v>
      </c>
      <c r="E126" s="8">
        <v>12611</v>
      </c>
      <c r="F126" s="5">
        <f t="shared" si="10"/>
        <v>12536</v>
      </c>
      <c r="G126" s="52">
        <v>11817</v>
      </c>
      <c r="H126" s="50">
        <f>G126</f>
        <v>11817</v>
      </c>
      <c r="I126" s="44">
        <f>G126/365+(H126*10/24)/365</f>
        <v>45.86506849315069</v>
      </c>
      <c r="J126" s="44">
        <v>364.86997146797614</v>
      </c>
      <c r="K126" s="44">
        <v>730.6134291641683</v>
      </c>
      <c r="L126" s="44">
        <v>4509.97242556389</v>
      </c>
      <c r="M126" s="44">
        <f t="shared" si="11"/>
        <v>-3779.358996399722</v>
      </c>
      <c r="N126" s="44">
        <f t="shared" si="12"/>
        <v>-620.2937667892352</v>
      </c>
      <c r="O126" s="44"/>
      <c r="P126" s="44"/>
      <c r="Q126" s="44"/>
      <c r="R126" s="44">
        <f t="shared" si="13"/>
        <v>0</v>
      </c>
      <c r="S126" s="44">
        <f t="shared" si="14"/>
        <v>-574.4286982960845</v>
      </c>
      <c r="T126" s="44">
        <f t="shared" si="15"/>
        <v>11961.571301703916</v>
      </c>
      <c r="U126" s="5">
        <v>602</v>
      </c>
      <c r="V126" s="29">
        <v>5.707664578147798</v>
      </c>
      <c r="W126" s="30">
        <v>5.716701902748414</v>
      </c>
      <c r="X126" s="30">
        <v>5.118768819003011</v>
      </c>
      <c r="Y126" s="30">
        <v>5.094913304297806</v>
      </c>
      <c r="Z126" s="30">
        <v>4.759179000735955</v>
      </c>
      <c r="AA126" s="30">
        <v>4.511217299748927</v>
      </c>
      <c r="AB126" s="31">
        <v>4.331693151568928</v>
      </c>
      <c r="AC126" s="17">
        <v>4.8310729475965015</v>
      </c>
      <c r="AD126" s="49">
        <f t="shared" si="16"/>
        <v>5.032783610245634</v>
      </c>
      <c r="AE126" s="59">
        <f t="shared" si="17"/>
        <v>0.04175276689818667</v>
      </c>
    </row>
    <row r="127" spans="1:31" ht="12">
      <c r="A127" s="13" t="s">
        <v>709</v>
      </c>
      <c r="B127" s="19" t="s">
        <v>484</v>
      </c>
      <c r="C127" s="5" t="s">
        <v>938</v>
      </c>
      <c r="D127" s="8">
        <v>28636</v>
      </c>
      <c r="E127" s="8">
        <v>28747</v>
      </c>
      <c r="F127" s="5">
        <f t="shared" si="10"/>
        <v>28691.5</v>
      </c>
      <c r="G127" s="52">
        <v>29895</v>
      </c>
      <c r="H127" s="50">
        <f>G127</f>
        <v>29895</v>
      </c>
      <c r="I127" s="44">
        <f>G127/365+(H127*10/24)/365</f>
        <v>116.03082191780823</v>
      </c>
      <c r="J127" s="44">
        <v>2771.6903156265726</v>
      </c>
      <c r="K127" s="44">
        <v>6223.969198532722</v>
      </c>
      <c r="L127" s="44">
        <v>8494.909376705467</v>
      </c>
      <c r="M127" s="44">
        <f t="shared" si="11"/>
        <v>-2270.9401781727456</v>
      </c>
      <c r="N127" s="44">
        <f t="shared" si="12"/>
        <v>-372.72194533879735</v>
      </c>
      <c r="O127" s="44"/>
      <c r="P127" s="44"/>
      <c r="Q127" s="44"/>
      <c r="R127" s="44">
        <f t="shared" si="13"/>
        <v>0</v>
      </c>
      <c r="S127" s="44">
        <f t="shared" si="14"/>
        <v>-256.69112342098913</v>
      </c>
      <c r="T127" s="44">
        <f t="shared" si="15"/>
        <v>28434.808876579013</v>
      </c>
      <c r="U127" s="5">
        <v>2249</v>
      </c>
      <c r="V127" s="29">
        <v>6.4084378977996</v>
      </c>
      <c r="W127" s="30">
        <v>6.780209119327369</v>
      </c>
      <c r="X127" s="30">
        <v>8.179012345679013</v>
      </c>
      <c r="Y127" s="30">
        <v>8.00827950465722</v>
      </c>
      <c r="Z127" s="30">
        <v>7.1065448469551</v>
      </c>
      <c r="AA127" s="30">
        <v>7.515147220352195</v>
      </c>
      <c r="AB127" s="31">
        <v>7.82608695652174</v>
      </c>
      <c r="AC127" s="17">
        <v>7.853750523816175</v>
      </c>
      <c r="AD127" s="49">
        <f t="shared" si="16"/>
        <v>7.909319910542606</v>
      </c>
      <c r="AE127" s="59">
        <f t="shared" si="17"/>
        <v>0.007075522268999857</v>
      </c>
    </row>
    <row r="128" spans="1:31" ht="12">
      <c r="A128" s="13" t="s">
        <v>709</v>
      </c>
      <c r="B128" s="19" t="s">
        <v>485</v>
      </c>
      <c r="C128" s="5" t="s">
        <v>939</v>
      </c>
      <c r="D128" s="8">
        <v>9848</v>
      </c>
      <c r="E128" s="8">
        <v>9962</v>
      </c>
      <c r="F128" s="5">
        <f t="shared" si="10"/>
        <v>9905</v>
      </c>
      <c r="G128" s="52"/>
      <c r="H128" s="50"/>
      <c r="I128" s="44"/>
      <c r="J128" s="44">
        <v>374.60035018496205</v>
      </c>
      <c r="K128" s="44">
        <v>694.5145441417875</v>
      </c>
      <c r="L128" s="44">
        <v>3652.768975144407</v>
      </c>
      <c r="M128" s="44">
        <f t="shared" si="11"/>
        <v>-2958.254431002619</v>
      </c>
      <c r="N128" s="44">
        <f t="shared" si="12"/>
        <v>-485.52857399246756</v>
      </c>
      <c r="O128" s="44"/>
      <c r="P128" s="44"/>
      <c r="Q128" s="44"/>
      <c r="R128" s="44">
        <f t="shared" si="13"/>
        <v>0</v>
      </c>
      <c r="S128" s="44">
        <f t="shared" si="14"/>
        <v>-485.52857399246756</v>
      </c>
      <c r="T128" s="44">
        <f t="shared" si="15"/>
        <v>9419.471426007533</v>
      </c>
      <c r="U128" s="5">
        <v>265</v>
      </c>
      <c r="V128" s="29">
        <v>3.003961267605634</v>
      </c>
      <c r="W128" s="30">
        <v>2.9449699054170253</v>
      </c>
      <c r="X128" s="30">
        <v>3.0319148936170213</v>
      </c>
      <c r="Y128" s="30">
        <v>2.915082382762991</v>
      </c>
      <c r="Z128" s="30">
        <v>2.9646522234891677</v>
      </c>
      <c r="AA128" s="30">
        <v>2.5448176385740777</v>
      </c>
      <c r="AB128" s="31">
        <v>2.6600081532816957</v>
      </c>
      <c r="AC128" s="17">
        <v>2.690901705930138</v>
      </c>
      <c r="AD128" s="49">
        <f t="shared" si="16"/>
        <v>2.8133213427276242</v>
      </c>
      <c r="AE128" s="59">
        <f t="shared" si="17"/>
        <v>0.0454939087993073</v>
      </c>
    </row>
    <row r="129" spans="1:31" ht="12">
      <c r="A129" s="13" t="s">
        <v>709</v>
      </c>
      <c r="B129" s="19" t="s">
        <v>487</v>
      </c>
      <c r="C129" s="5" t="s">
        <v>940</v>
      </c>
      <c r="D129" s="8">
        <v>6081</v>
      </c>
      <c r="E129" s="8">
        <v>6081</v>
      </c>
      <c r="F129" s="5">
        <f t="shared" si="10"/>
        <v>6081</v>
      </c>
      <c r="G129" s="52"/>
      <c r="H129" s="50"/>
      <c r="I129" s="44"/>
      <c r="J129" s="44">
        <v>203.89571795495777</v>
      </c>
      <c r="K129" s="44">
        <v>736.7962299825982</v>
      </c>
      <c r="L129" s="44">
        <v>2128.2510917190084</v>
      </c>
      <c r="M129" s="44">
        <f t="shared" si="11"/>
        <v>-1391.4548617364103</v>
      </c>
      <c r="N129" s="44">
        <f t="shared" si="12"/>
        <v>-228.37491181067622</v>
      </c>
      <c r="O129" s="44"/>
      <c r="P129" s="44"/>
      <c r="Q129" s="44"/>
      <c r="R129" s="44">
        <f t="shared" si="13"/>
        <v>0</v>
      </c>
      <c r="S129" s="44">
        <f t="shared" si="14"/>
        <v>-228.37491181067622</v>
      </c>
      <c r="T129" s="44">
        <f t="shared" si="15"/>
        <v>5852.625088189324</v>
      </c>
      <c r="U129" s="5">
        <v>257</v>
      </c>
      <c r="V129" s="29">
        <v>4.924903946908836</v>
      </c>
      <c r="W129" s="30">
        <v>4.483765676000687</v>
      </c>
      <c r="X129" s="30">
        <v>4.067971163748712</v>
      </c>
      <c r="Y129" s="30">
        <v>3.779952750590618</v>
      </c>
      <c r="Z129" s="30">
        <v>4.615384615384616</v>
      </c>
      <c r="AA129" s="30">
        <v>5.216220763923944</v>
      </c>
      <c r="AB129" s="31">
        <v>4.607908847184987</v>
      </c>
      <c r="AC129" s="17">
        <v>4.22627857260319</v>
      </c>
      <c r="AD129" s="49">
        <f t="shared" si="16"/>
        <v>4.391191920333825</v>
      </c>
      <c r="AE129" s="59">
        <f t="shared" si="17"/>
        <v>0.03902093648054437</v>
      </c>
    </row>
    <row r="130" spans="1:31" ht="12">
      <c r="A130" s="13" t="s">
        <v>709</v>
      </c>
      <c r="B130" s="19" t="s">
        <v>498</v>
      </c>
      <c r="C130" s="5" t="s">
        <v>941</v>
      </c>
      <c r="D130" s="8">
        <v>9558</v>
      </c>
      <c r="E130" s="8">
        <v>9641</v>
      </c>
      <c r="F130" s="5">
        <f t="shared" si="10"/>
        <v>9599.5</v>
      </c>
      <c r="G130" s="52"/>
      <c r="H130" s="50"/>
      <c r="I130" s="44"/>
      <c r="J130" s="44">
        <v>352.24251713131025</v>
      </c>
      <c r="K130" s="44">
        <v>796.1468047812895</v>
      </c>
      <c r="L130" s="44">
        <v>3387.651015049097</v>
      </c>
      <c r="M130" s="44">
        <f t="shared" si="11"/>
        <v>-2591.5042102678076</v>
      </c>
      <c r="N130" s="44">
        <f t="shared" si="12"/>
        <v>-425.3350660174133</v>
      </c>
      <c r="O130" s="44"/>
      <c r="P130" s="44"/>
      <c r="Q130" s="44"/>
      <c r="R130" s="44">
        <f t="shared" si="13"/>
        <v>0</v>
      </c>
      <c r="S130" s="44">
        <f t="shared" si="14"/>
        <v>-425.3350660174133</v>
      </c>
      <c r="T130" s="44">
        <f t="shared" si="15"/>
        <v>9174.164933982587</v>
      </c>
      <c r="U130" s="5">
        <v>400</v>
      </c>
      <c r="V130" s="29">
        <v>3.935316069207283</v>
      </c>
      <c r="W130" s="30">
        <v>3.0096660808435853</v>
      </c>
      <c r="X130" s="30">
        <v>3.2555615843733046</v>
      </c>
      <c r="Y130" s="30">
        <v>3.410068846815835</v>
      </c>
      <c r="Z130" s="30">
        <v>3.2856385797562266</v>
      </c>
      <c r="AA130" s="30">
        <v>3.2129357412851745</v>
      </c>
      <c r="AB130" s="31">
        <v>3.2605287908872396</v>
      </c>
      <c r="AC130" s="17">
        <v>4.184975936388366</v>
      </c>
      <c r="AD130" s="49">
        <f t="shared" si="16"/>
        <v>4.360069857893392</v>
      </c>
      <c r="AE130" s="59">
        <f t="shared" si="17"/>
        <v>0.04183869254362607</v>
      </c>
    </row>
    <row r="131" spans="1:31" ht="12">
      <c r="A131" s="13" t="s">
        <v>709</v>
      </c>
      <c r="B131" s="19" t="s">
        <v>499</v>
      </c>
      <c r="C131" s="5" t="s">
        <v>942</v>
      </c>
      <c r="D131" s="8">
        <v>9503</v>
      </c>
      <c r="E131" s="8">
        <v>9604</v>
      </c>
      <c r="F131" s="5">
        <f aca="true" t="shared" si="18" ref="F131:F194">(D131+E131)/2</f>
        <v>9553.5</v>
      </c>
      <c r="G131" s="52">
        <v>7012</v>
      </c>
      <c r="H131" s="50">
        <f>G131</f>
        <v>7012</v>
      </c>
      <c r="I131" s="44">
        <f>G131/365+(H131*10/24)/365</f>
        <v>27.21552511415525</v>
      </c>
      <c r="J131" s="44">
        <v>334.3846588757179</v>
      </c>
      <c r="K131" s="44">
        <v>1914.9576764136013</v>
      </c>
      <c r="L131" s="44">
        <v>3271.713424425426</v>
      </c>
      <c r="M131" s="44">
        <f aca="true" t="shared" si="19" ref="M131:M194">K131-L131</f>
        <v>-1356.7557480118248</v>
      </c>
      <c r="N131" s="44">
        <f aca="true" t="shared" si="20" ref="N131:N194">M131*0.75*(261-24-10-2-12)*9/24/365</f>
        <v>-222.67986035433802</v>
      </c>
      <c r="O131" s="44"/>
      <c r="P131" s="44"/>
      <c r="Q131" s="44"/>
      <c r="R131" s="44">
        <f aca="true" t="shared" si="21" ref="R131:R194">(O131*0.3*365/2+O131*0.7*365/2*10/24)/365+(P131*0.6*462/2+P131*0.4*365/2*10/24)/365</f>
        <v>0</v>
      </c>
      <c r="S131" s="44">
        <f aca="true" t="shared" si="22" ref="S131:S194">I131+N131+R131</f>
        <v>-195.46433524018278</v>
      </c>
      <c r="T131" s="44">
        <f aca="true" t="shared" si="23" ref="T131:T194">F131+S131</f>
        <v>9358.035664759816</v>
      </c>
      <c r="U131" s="5">
        <v>361</v>
      </c>
      <c r="V131" s="29">
        <v>5.7356608478802995</v>
      </c>
      <c r="W131" s="30">
        <v>5.272388468705469</v>
      </c>
      <c r="X131" s="30">
        <v>4.744725046463321</v>
      </c>
      <c r="Y131" s="30">
        <v>4.483916386873172</v>
      </c>
      <c r="Z131" s="30">
        <v>4.375</v>
      </c>
      <c r="AA131" s="30">
        <v>4.473150421693179</v>
      </c>
      <c r="AB131" s="31">
        <v>4.637160663356924</v>
      </c>
      <c r="AC131" s="17">
        <v>3.798800378827739</v>
      </c>
      <c r="AD131" s="49">
        <f aca="true" t="shared" si="24" ref="AD131:AD194">U131/T131*100</f>
        <v>3.8576471914874393</v>
      </c>
      <c r="AE131" s="59">
        <f aca="true" t="shared" si="25" ref="AE131:AE194">(AD131-AC131)/AC131</f>
        <v>0.015490893648341624</v>
      </c>
    </row>
    <row r="132" spans="1:31" ht="12">
      <c r="A132" s="13" t="s">
        <v>709</v>
      </c>
      <c r="B132" s="19" t="s">
        <v>491</v>
      </c>
      <c r="C132" s="5" t="s">
        <v>943</v>
      </c>
      <c r="D132" s="8">
        <v>11878</v>
      </c>
      <c r="E132" s="8">
        <v>11957</v>
      </c>
      <c r="F132" s="5">
        <f t="shared" si="18"/>
        <v>11917.5</v>
      </c>
      <c r="G132" s="52"/>
      <c r="H132" s="50"/>
      <c r="I132" s="44"/>
      <c r="J132" s="44">
        <v>422.27862580835153</v>
      </c>
      <c r="K132" s="44">
        <v>1595.7515261691633</v>
      </c>
      <c r="L132" s="44">
        <v>4130.635007227077</v>
      </c>
      <c r="M132" s="44">
        <f t="shared" si="19"/>
        <v>-2534.8834810579137</v>
      </c>
      <c r="N132" s="44">
        <f t="shared" si="20"/>
        <v>-416.04209188253606</v>
      </c>
      <c r="O132" s="44"/>
      <c r="P132" s="44"/>
      <c r="Q132" s="44"/>
      <c r="R132" s="44">
        <f t="shared" si="21"/>
        <v>0</v>
      </c>
      <c r="S132" s="44">
        <f t="shared" si="22"/>
        <v>-416.04209188253606</v>
      </c>
      <c r="T132" s="44">
        <f t="shared" si="23"/>
        <v>11501.457908117463</v>
      </c>
      <c r="U132" s="5">
        <v>479</v>
      </c>
      <c r="V132" s="29">
        <v>3.5974379222602435</v>
      </c>
      <c r="W132" s="30">
        <v>4.081454291207831</v>
      </c>
      <c r="X132" s="30">
        <v>3.8281655984756626</v>
      </c>
      <c r="Y132" s="30">
        <v>4.177839287258887</v>
      </c>
      <c r="Z132" s="30">
        <v>3.692281332990662</v>
      </c>
      <c r="AA132" s="30">
        <v>3.901314666211371</v>
      </c>
      <c r="AB132" s="31">
        <v>4.552790282850591</v>
      </c>
      <c r="AC132" s="17">
        <v>4.032665431890891</v>
      </c>
      <c r="AD132" s="49">
        <f t="shared" si="24"/>
        <v>4.164689414390961</v>
      </c>
      <c r="AE132" s="59">
        <f t="shared" si="25"/>
        <v>0.032738640169850335</v>
      </c>
    </row>
    <row r="133" spans="1:31" ht="12">
      <c r="A133" s="13" t="s">
        <v>709</v>
      </c>
      <c r="B133" s="19" t="s">
        <v>506</v>
      </c>
      <c r="C133" s="5" t="s">
        <v>944</v>
      </c>
      <c r="D133" s="8">
        <v>7691</v>
      </c>
      <c r="E133" s="8">
        <v>7793</v>
      </c>
      <c r="F133" s="5">
        <f t="shared" si="18"/>
        <v>7742</v>
      </c>
      <c r="G133" s="52"/>
      <c r="H133" s="50"/>
      <c r="I133" s="44"/>
      <c r="J133" s="44">
        <v>227.07456255047538</v>
      </c>
      <c r="K133" s="44">
        <v>623.3234821408396</v>
      </c>
      <c r="L133" s="44">
        <v>2872.3364728678607</v>
      </c>
      <c r="M133" s="44">
        <f t="shared" si="19"/>
        <v>-2249.012990727021</v>
      </c>
      <c r="N133" s="44">
        <f t="shared" si="20"/>
        <v>-369.12310815271405</v>
      </c>
      <c r="O133" s="44"/>
      <c r="P133" s="44"/>
      <c r="Q133" s="44"/>
      <c r="R133" s="44">
        <f t="shared" si="21"/>
        <v>0</v>
      </c>
      <c r="S133" s="44">
        <f t="shared" si="22"/>
        <v>-369.12310815271405</v>
      </c>
      <c r="T133" s="44">
        <f t="shared" si="23"/>
        <v>7372.876891847286</v>
      </c>
      <c r="U133" s="5">
        <v>329</v>
      </c>
      <c r="V133" s="29">
        <v>4.119435996682333</v>
      </c>
      <c r="W133" s="30">
        <v>3.505510556367016</v>
      </c>
      <c r="X133" s="30">
        <v>3.5183218268720124</v>
      </c>
      <c r="Y133" s="30">
        <v>2.9525202819523875</v>
      </c>
      <c r="Z133" s="30">
        <v>3.2634651101087817</v>
      </c>
      <c r="AA133" s="30">
        <v>3.64515286124902</v>
      </c>
      <c r="AB133" s="31">
        <v>3.7056299570927056</v>
      </c>
      <c r="AC133" s="17">
        <v>4.277727213626316</v>
      </c>
      <c r="AD133" s="49">
        <f t="shared" si="24"/>
        <v>4.4623015523804375</v>
      </c>
      <c r="AE133" s="59">
        <f t="shared" si="25"/>
        <v>0.04314775803519594</v>
      </c>
    </row>
    <row r="134" spans="1:31" ht="12">
      <c r="A134" s="13" t="s">
        <v>709</v>
      </c>
      <c r="B134" s="19" t="s">
        <v>488</v>
      </c>
      <c r="C134" s="5" t="s">
        <v>945</v>
      </c>
      <c r="D134" s="8">
        <v>23150</v>
      </c>
      <c r="E134" s="8">
        <v>23236</v>
      </c>
      <c r="F134" s="5">
        <f t="shared" si="18"/>
        <v>23193</v>
      </c>
      <c r="G134" s="52">
        <v>15453</v>
      </c>
      <c r="H134" s="50">
        <f>G134</f>
        <v>15453</v>
      </c>
      <c r="I134" s="44">
        <f>G134/365+(H134*10/24)/365</f>
        <v>59.977397260273975</v>
      </c>
      <c r="J134" s="44">
        <v>2368.3285428214867</v>
      </c>
      <c r="K134" s="44">
        <v>7287.533634620917</v>
      </c>
      <c r="L134" s="44">
        <v>6282.601736972085</v>
      </c>
      <c r="M134" s="44">
        <f t="shared" si="19"/>
        <v>1004.9318976488321</v>
      </c>
      <c r="N134" s="44">
        <f t="shared" si="20"/>
        <v>164.9361684754119</v>
      </c>
      <c r="O134" s="44"/>
      <c r="P134" s="44"/>
      <c r="Q134" s="44"/>
      <c r="R134" s="44">
        <f t="shared" si="21"/>
        <v>0</v>
      </c>
      <c r="S134" s="44">
        <f t="shared" si="22"/>
        <v>224.9135657356859</v>
      </c>
      <c r="T134" s="44">
        <f t="shared" si="23"/>
        <v>23417.913565735686</v>
      </c>
      <c r="U134" s="5">
        <v>2031</v>
      </c>
      <c r="V134" s="29">
        <v>9.953912886318452</v>
      </c>
      <c r="W134" s="30">
        <v>9.507338920668706</v>
      </c>
      <c r="X134" s="30">
        <v>8.491644678979773</v>
      </c>
      <c r="Y134" s="30">
        <v>9.424381702779602</v>
      </c>
      <c r="Z134" s="30">
        <v>9.50271444082519</v>
      </c>
      <c r="AA134" s="30">
        <v>8.249165546837748</v>
      </c>
      <c r="AB134" s="31">
        <v>8.829399514057618</v>
      </c>
      <c r="AC134" s="17">
        <v>8.773218142548595</v>
      </c>
      <c r="AD134" s="49">
        <f t="shared" si="24"/>
        <v>8.672847793629625</v>
      </c>
      <c r="AE134" s="59">
        <f t="shared" si="25"/>
        <v>-0.01144053952473735</v>
      </c>
    </row>
    <row r="135" spans="1:31" ht="12">
      <c r="A135" s="13" t="s">
        <v>709</v>
      </c>
      <c r="B135" s="19" t="s">
        <v>509</v>
      </c>
      <c r="C135" s="5" t="s">
        <v>946</v>
      </c>
      <c r="D135" s="8">
        <v>5917</v>
      </c>
      <c r="E135" s="8">
        <v>5946</v>
      </c>
      <c r="F135" s="5">
        <f t="shared" si="18"/>
        <v>5931.5</v>
      </c>
      <c r="G135" s="52"/>
      <c r="H135" s="50"/>
      <c r="I135" s="44"/>
      <c r="J135" s="44">
        <v>237.42235017723206</v>
      </c>
      <c r="K135" s="44">
        <v>434.1917560475956</v>
      </c>
      <c r="L135" s="44">
        <v>2027.862302252447</v>
      </c>
      <c r="M135" s="44">
        <f t="shared" si="19"/>
        <v>-1593.6705462048515</v>
      </c>
      <c r="N135" s="44">
        <f t="shared" si="20"/>
        <v>-261.56390728379284</v>
      </c>
      <c r="O135" s="44"/>
      <c r="P135" s="44"/>
      <c r="Q135" s="44"/>
      <c r="R135" s="44">
        <f t="shared" si="21"/>
        <v>0</v>
      </c>
      <c r="S135" s="44">
        <f t="shared" si="22"/>
        <v>-261.56390728379284</v>
      </c>
      <c r="T135" s="44">
        <f t="shared" si="23"/>
        <v>5669.936092716207</v>
      </c>
      <c r="U135" s="5">
        <v>218</v>
      </c>
      <c r="V135" s="29">
        <v>3.3661315380631796</v>
      </c>
      <c r="W135" s="30">
        <v>3.3536055603822765</v>
      </c>
      <c r="X135" s="30">
        <v>3.1049436253252383</v>
      </c>
      <c r="Y135" s="30">
        <v>2.9726927065330107</v>
      </c>
      <c r="Z135" s="30">
        <v>2.929587116669522</v>
      </c>
      <c r="AA135" s="30">
        <v>4.040231844527787</v>
      </c>
      <c r="AB135" s="31">
        <v>5.113443955299695</v>
      </c>
      <c r="AC135" s="17">
        <v>3.684299476085854</v>
      </c>
      <c r="AD135" s="49">
        <f t="shared" si="24"/>
        <v>3.8448405138119672</v>
      </c>
      <c r="AE135" s="59">
        <f t="shared" si="25"/>
        <v>0.04357437248740421</v>
      </c>
    </row>
    <row r="136" spans="1:31" ht="12">
      <c r="A136" s="13" t="s">
        <v>709</v>
      </c>
      <c r="B136" s="19" t="s">
        <v>492</v>
      </c>
      <c r="C136" s="5" t="s">
        <v>947</v>
      </c>
      <c r="D136" s="8">
        <v>14183</v>
      </c>
      <c r="E136" s="8">
        <v>14160</v>
      </c>
      <c r="F136" s="5">
        <f t="shared" si="18"/>
        <v>14171.5</v>
      </c>
      <c r="G136" s="52"/>
      <c r="H136" s="50"/>
      <c r="I136" s="44"/>
      <c r="J136" s="44">
        <v>782.6373687339144</v>
      </c>
      <c r="K136" s="44">
        <v>2082.608515363982</v>
      </c>
      <c r="L136" s="44">
        <v>4873.825282791102</v>
      </c>
      <c r="M136" s="44">
        <f t="shared" si="19"/>
        <v>-2791.21676742712</v>
      </c>
      <c r="N136" s="44">
        <f t="shared" si="20"/>
        <v>-458.1132314347422</v>
      </c>
      <c r="O136" s="44"/>
      <c r="P136" s="44"/>
      <c r="Q136" s="44"/>
      <c r="R136" s="44">
        <f t="shared" si="21"/>
        <v>0</v>
      </c>
      <c r="S136" s="44">
        <f t="shared" si="22"/>
        <v>-458.1132314347422</v>
      </c>
      <c r="T136" s="44">
        <f t="shared" si="23"/>
        <v>13713.386768565259</v>
      </c>
      <c r="U136" s="5">
        <v>577</v>
      </c>
      <c r="V136" s="29">
        <v>4.605563155494756</v>
      </c>
      <c r="W136" s="30">
        <v>4.2151270464478845</v>
      </c>
      <c r="X136" s="30">
        <v>4.210758377425043</v>
      </c>
      <c r="Y136" s="30">
        <v>3.933279918420861</v>
      </c>
      <c r="Z136" s="30">
        <v>3.7354253634662444</v>
      </c>
      <c r="AA136" s="30">
        <v>4.085422469823584</v>
      </c>
      <c r="AB136" s="31">
        <v>4.329401793911999</v>
      </c>
      <c r="AC136" s="17">
        <v>4.0682507226961855</v>
      </c>
      <c r="AD136" s="49">
        <f t="shared" si="24"/>
        <v>4.20756746482669</v>
      </c>
      <c r="AE136" s="59">
        <f t="shared" si="25"/>
        <v>0.03424487614622092</v>
      </c>
    </row>
    <row r="137" spans="1:31" ht="12">
      <c r="A137" s="13" t="s">
        <v>709</v>
      </c>
      <c r="B137" s="19" t="s">
        <v>500</v>
      </c>
      <c r="C137" s="5" t="s">
        <v>948</v>
      </c>
      <c r="D137" s="8">
        <v>20415</v>
      </c>
      <c r="E137" s="8">
        <v>20651</v>
      </c>
      <c r="F137" s="5">
        <f t="shared" si="18"/>
        <v>20533</v>
      </c>
      <c r="G137" s="52"/>
      <c r="H137" s="50"/>
      <c r="I137" s="44"/>
      <c r="J137" s="44">
        <v>695.8966230640566</v>
      </c>
      <c r="K137" s="44">
        <v>2446.6853971644473</v>
      </c>
      <c r="L137" s="44">
        <v>7330.570009991978</v>
      </c>
      <c r="M137" s="44">
        <f t="shared" si="19"/>
        <v>-4883.884612827531</v>
      </c>
      <c r="N137" s="44">
        <f t="shared" si="20"/>
        <v>-801.5759248964364</v>
      </c>
      <c r="O137" s="44"/>
      <c r="P137" s="44"/>
      <c r="Q137" s="44"/>
      <c r="R137" s="44">
        <f t="shared" si="21"/>
        <v>0</v>
      </c>
      <c r="S137" s="44">
        <f t="shared" si="22"/>
        <v>-801.5759248964364</v>
      </c>
      <c r="T137" s="44">
        <f t="shared" si="23"/>
        <v>19731.424075103565</v>
      </c>
      <c r="U137" s="5">
        <v>676</v>
      </c>
      <c r="V137" s="29">
        <v>2.7801358234295415</v>
      </c>
      <c r="W137" s="30">
        <v>4.38996280580439</v>
      </c>
      <c r="X137" s="30">
        <v>3.298990529711729</v>
      </c>
      <c r="Y137" s="30">
        <v>3.433874709976798</v>
      </c>
      <c r="Z137" s="30">
        <v>3.68041711393958</v>
      </c>
      <c r="AA137" s="30">
        <v>3.989496010503989</v>
      </c>
      <c r="AB137" s="31">
        <v>3.794308537194209</v>
      </c>
      <c r="AC137" s="17">
        <v>3.311290717609601</v>
      </c>
      <c r="AD137" s="49">
        <f t="shared" si="24"/>
        <v>3.426007151977204</v>
      </c>
      <c r="AE137" s="59">
        <f t="shared" si="25"/>
        <v>0.03464402378128123</v>
      </c>
    </row>
    <row r="138" spans="1:31" ht="12">
      <c r="A138" s="13" t="s">
        <v>709</v>
      </c>
      <c r="B138" s="19" t="s">
        <v>507</v>
      </c>
      <c r="C138" s="5" t="s">
        <v>949</v>
      </c>
      <c r="D138" s="8">
        <v>6632</v>
      </c>
      <c r="E138" s="8">
        <v>6731</v>
      </c>
      <c r="F138" s="5">
        <f t="shared" si="18"/>
        <v>6681.5</v>
      </c>
      <c r="G138" s="52"/>
      <c r="H138" s="50"/>
      <c r="I138" s="44"/>
      <c r="J138" s="44">
        <v>247.1828630435146</v>
      </c>
      <c r="K138" s="44">
        <v>760.2143199186263</v>
      </c>
      <c r="L138" s="44">
        <v>2342.7075757388675</v>
      </c>
      <c r="M138" s="44">
        <f t="shared" si="19"/>
        <v>-1582.4932558202413</v>
      </c>
      <c r="N138" s="44">
        <f t="shared" si="20"/>
        <v>-259.7294153602228</v>
      </c>
      <c r="O138" s="44"/>
      <c r="P138" s="44"/>
      <c r="Q138" s="44"/>
      <c r="R138" s="44">
        <f t="shared" si="21"/>
        <v>0</v>
      </c>
      <c r="S138" s="44">
        <f t="shared" si="22"/>
        <v>-259.7294153602228</v>
      </c>
      <c r="T138" s="44">
        <f t="shared" si="23"/>
        <v>6421.770584639778</v>
      </c>
      <c r="U138" s="5">
        <v>249</v>
      </c>
      <c r="V138" s="29">
        <v>3.4585966079148656</v>
      </c>
      <c r="W138" s="30">
        <v>2.8789850357839946</v>
      </c>
      <c r="X138" s="30">
        <v>2.7309236947791167</v>
      </c>
      <c r="Y138" s="30">
        <v>3.4211371667202055</v>
      </c>
      <c r="Z138" s="30">
        <v>3.130899937067338</v>
      </c>
      <c r="AA138" s="30">
        <v>3.3767038413878563</v>
      </c>
      <c r="AB138" s="31">
        <v>3.635808127100519</v>
      </c>
      <c r="AC138" s="17">
        <v>3.754523522316043</v>
      </c>
      <c r="AD138" s="49">
        <f t="shared" si="24"/>
        <v>3.877435307259071</v>
      </c>
      <c r="AE138" s="59">
        <f t="shared" si="25"/>
        <v>0.032736986254705204</v>
      </c>
    </row>
    <row r="139" spans="1:31" ht="12">
      <c r="A139" s="13" t="s">
        <v>709</v>
      </c>
      <c r="B139" s="19" t="s">
        <v>493</v>
      </c>
      <c r="C139" s="5" t="s">
        <v>950</v>
      </c>
      <c r="D139" s="8">
        <v>9695</v>
      </c>
      <c r="E139" s="8">
        <v>9721</v>
      </c>
      <c r="F139" s="5">
        <f t="shared" si="18"/>
        <v>9708</v>
      </c>
      <c r="G139" s="52"/>
      <c r="H139" s="50"/>
      <c r="I139" s="44"/>
      <c r="J139" s="44">
        <v>287.656796099344</v>
      </c>
      <c r="K139" s="44">
        <v>903.8636964841976</v>
      </c>
      <c r="L139" s="44">
        <v>3514.2558778611565</v>
      </c>
      <c r="M139" s="44">
        <f t="shared" si="19"/>
        <v>-2610.392181376959</v>
      </c>
      <c r="N139" s="44">
        <f t="shared" si="20"/>
        <v>-428.435086618119</v>
      </c>
      <c r="O139" s="44"/>
      <c r="P139" s="44"/>
      <c r="Q139" s="44"/>
      <c r="R139" s="44">
        <f t="shared" si="21"/>
        <v>0</v>
      </c>
      <c r="S139" s="44">
        <f t="shared" si="22"/>
        <v>-428.435086618119</v>
      </c>
      <c r="T139" s="44">
        <f t="shared" si="23"/>
        <v>9279.56491338188</v>
      </c>
      <c r="U139" s="5">
        <v>243</v>
      </c>
      <c r="V139" s="29">
        <v>2.5290730495653153</v>
      </c>
      <c r="W139" s="30">
        <v>3.079810133568827</v>
      </c>
      <c r="X139" s="30">
        <v>2.585551330798479</v>
      </c>
      <c r="Y139" s="30">
        <v>2.82064928153273</v>
      </c>
      <c r="Z139" s="30">
        <v>2.822410147991543</v>
      </c>
      <c r="AA139" s="30">
        <v>2.436728717841456</v>
      </c>
      <c r="AB139" s="31">
        <v>2.526141422507506</v>
      </c>
      <c r="AC139" s="17">
        <v>2.5064466219700874</v>
      </c>
      <c r="AD139" s="49">
        <f t="shared" si="24"/>
        <v>2.618657256759683</v>
      </c>
      <c r="AE139" s="59">
        <f t="shared" si="25"/>
        <v>0.04476881087593129</v>
      </c>
    </row>
    <row r="140" spans="1:31" ht="12">
      <c r="A140" s="13" t="s">
        <v>709</v>
      </c>
      <c r="B140" s="19" t="s">
        <v>501</v>
      </c>
      <c r="C140" s="5" t="s">
        <v>951</v>
      </c>
      <c r="D140" s="8">
        <v>9464</v>
      </c>
      <c r="E140" s="8">
        <v>9528</v>
      </c>
      <c r="F140" s="5">
        <f t="shared" si="18"/>
        <v>9496</v>
      </c>
      <c r="G140" s="52">
        <v>355</v>
      </c>
      <c r="H140" s="50">
        <f>G140</f>
        <v>355</v>
      </c>
      <c r="I140" s="44">
        <f>G140/365+(H140*10/24)/365</f>
        <v>1.3778538812785388</v>
      </c>
      <c r="J140" s="44">
        <v>330.3008565328242</v>
      </c>
      <c r="K140" s="44">
        <v>844.786239113941</v>
      </c>
      <c r="L140" s="44">
        <v>3171.045497478304</v>
      </c>
      <c r="M140" s="44">
        <f t="shared" si="19"/>
        <v>-2326.2592583643627</v>
      </c>
      <c r="N140" s="44">
        <f t="shared" si="20"/>
        <v>-381.80128409969893</v>
      </c>
      <c r="O140" s="44"/>
      <c r="P140" s="44"/>
      <c r="Q140" s="44"/>
      <c r="R140" s="44">
        <f t="shared" si="21"/>
        <v>0</v>
      </c>
      <c r="S140" s="44">
        <f t="shared" si="22"/>
        <v>-380.4234302184204</v>
      </c>
      <c r="T140" s="44">
        <f t="shared" si="23"/>
        <v>9115.57656978158</v>
      </c>
      <c r="U140" s="5">
        <v>274</v>
      </c>
      <c r="V140" s="29">
        <v>2.897102897102897</v>
      </c>
      <c r="W140" s="30">
        <v>2.81736461302346</v>
      </c>
      <c r="X140" s="30">
        <v>3.285870755750274</v>
      </c>
      <c r="Y140" s="30">
        <v>2.8398661051722276</v>
      </c>
      <c r="Z140" s="30">
        <v>2.752688172043011</v>
      </c>
      <c r="AA140" s="30">
        <v>2.8128342245989306</v>
      </c>
      <c r="AB140" s="31">
        <v>3.7312639523758904</v>
      </c>
      <c r="AC140" s="17">
        <v>2.8951817413355876</v>
      </c>
      <c r="AD140" s="49">
        <f t="shared" si="24"/>
        <v>3.0058438750689507</v>
      </c>
      <c r="AE140" s="59">
        <f t="shared" si="25"/>
        <v>0.03822286254206381</v>
      </c>
    </row>
    <row r="141" spans="1:31" ht="12">
      <c r="A141" s="13" t="s">
        <v>709</v>
      </c>
      <c r="B141" s="19" t="s">
        <v>494</v>
      </c>
      <c r="C141" s="5" t="s">
        <v>952</v>
      </c>
      <c r="D141" s="8">
        <v>12743</v>
      </c>
      <c r="E141" s="8">
        <v>12776</v>
      </c>
      <c r="F141" s="5">
        <f t="shared" si="18"/>
        <v>12759.5</v>
      </c>
      <c r="G141" s="52"/>
      <c r="H141" s="50"/>
      <c r="I141" s="44"/>
      <c r="J141" s="44">
        <v>494.78811733781794</v>
      </c>
      <c r="K141" s="44">
        <v>1446.4245643613278</v>
      </c>
      <c r="L141" s="44">
        <v>3696.995804051325</v>
      </c>
      <c r="M141" s="44">
        <f t="shared" si="19"/>
        <v>-2250.571239689997</v>
      </c>
      <c r="N141" s="44">
        <f t="shared" si="20"/>
        <v>-369.37885843199695</v>
      </c>
      <c r="O141" s="44"/>
      <c r="P141" s="44"/>
      <c r="Q141" s="44"/>
      <c r="R141" s="44">
        <f t="shared" si="21"/>
        <v>0</v>
      </c>
      <c r="S141" s="44">
        <f t="shared" si="22"/>
        <v>-369.37885843199695</v>
      </c>
      <c r="T141" s="44">
        <f t="shared" si="23"/>
        <v>12390.121141568003</v>
      </c>
      <c r="U141" s="5">
        <v>506</v>
      </c>
      <c r="V141" s="29">
        <v>3.2855236824549703</v>
      </c>
      <c r="W141" s="30">
        <v>3.6426782973911638</v>
      </c>
      <c r="X141" s="30">
        <v>3.013500482160077</v>
      </c>
      <c r="Y141" s="30">
        <v>4.276629570747218</v>
      </c>
      <c r="Z141" s="30">
        <v>3.655930996280763</v>
      </c>
      <c r="AA141" s="30">
        <v>3.580421781554926</v>
      </c>
      <c r="AB141" s="31">
        <v>3.8361148461599304</v>
      </c>
      <c r="AC141" s="17">
        <v>3.970807502158048</v>
      </c>
      <c r="AD141" s="49">
        <f t="shared" si="24"/>
        <v>4.083898730436177</v>
      </c>
      <c r="AE141" s="59">
        <f t="shared" si="25"/>
        <v>0.02848066248909485</v>
      </c>
    </row>
    <row r="142" spans="1:31" ht="12">
      <c r="A142" s="13" t="s">
        <v>709</v>
      </c>
      <c r="B142" s="19" t="s">
        <v>489</v>
      </c>
      <c r="C142" s="5" t="s">
        <v>953</v>
      </c>
      <c r="D142" s="8">
        <v>7796</v>
      </c>
      <c r="E142" s="8">
        <v>7855</v>
      </c>
      <c r="F142" s="5">
        <f t="shared" si="18"/>
        <v>7825.5</v>
      </c>
      <c r="G142" s="52"/>
      <c r="H142" s="50"/>
      <c r="I142" s="44"/>
      <c r="J142" s="44">
        <v>273.3344418021673</v>
      </c>
      <c r="K142" s="44">
        <v>523.9848188535575</v>
      </c>
      <c r="L142" s="44">
        <v>2700.834619715376</v>
      </c>
      <c r="M142" s="44">
        <f t="shared" si="19"/>
        <v>-2176.8498008618185</v>
      </c>
      <c r="N142" s="44">
        <f t="shared" si="20"/>
        <v>-357.27920104898163</v>
      </c>
      <c r="O142" s="44"/>
      <c r="P142" s="44"/>
      <c r="Q142" s="44"/>
      <c r="R142" s="44">
        <f t="shared" si="21"/>
        <v>0</v>
      </c>
      <c r="S142" s="44">
        <f t="shared" si="22"/>
        <v>-357.27920104898163</v>
      </c>
      <c r="T142" s="44">
        <f t="shared" si="23"/>
        <v>7468.220798951018</v>
      </c>
      <c r="U142" s="5">
        <v>190</v>
      </c>
      <c r="V142" s="29">
        <v>3.399167002552734</v>
      </c>
      <c r="W142" s="30">
        <v>2.403846153846154</v>
      </c>
      <c r="X142" s="30">
        <v>2.2148541114058355</v>
      </c>
      <c r="Y142" s="30">
        <v>2.058590657165479</v>
      </c>
      <c r="Z142" s="30">
        <v>2.5042836430736783</v>
      </c>
      <c r="AA142" s="30">
        <v>2.674494455316373</v>
      </c>
      <c r="AB142" s="31">
        <v>2.5313186103577427</v>
      </c>
      <c r="AC142" s="17">
        <v>2.4371472550025657</v>
      </c>
      <c r="AD142" s="49">
        <f t="shared" si="24"/>
        <v>2.5441133184852713</v>
      </c>
      <c r="AE142" s="59">
        <f t="shared" si="25"/>
        <v>0.04388986478479859</v>
      </c>
    </row>
    <row r="143" spans="1:31" ht="12">
      <c r="A143" s="13" t="s">
        <v>709</v>
      </c>
      <c r="B143" s="19" t="s">
        <v>502</v>
      </c>
      <c r="C143" s="5" t="s">
        <v>954</v>
      </c>
      <c r="D143" s="8">
        <v>19132</v>
      </c>
      <c r="E143" s="8">
        <v>19379</v>
      </c>
      <c r="F143" s="5">
        <f t="shared" si="18"/>
        <v>19255.5</v>
      </c>
      <c r="G143" s="52">
        <v>5585</v>
      </c>
      <c r="H143" s="50">
        <f>G143</f>
        <v>5585</v>
      </c>
      <c r="I143" s="44">
        <f>G143/365+(H143*10/24)/365</f>
        <v>21.676940639269407</v>
      </c>
      <c r="J143" s="44">
        <v>920.8202700880345</v>
      </c>
      <c r="K143" s="44">
        <v>3195.148588171866</v>
      </c>
      <c r="L143" s="44">
        <v>6359.7819002703645</v>
      </c>
      <c r="M143" s="44">
        <f t="shared" si="19"/>
        <v>-3164.6333120984987</v>
      </c>
      <c r="N143" s="44">
        <f t="shared" si="20"/>
        <v>-519.4008612408238</v>
      </c>
      <c r="O143" s="44"/>
      <c r="P143" s="44"/>
      <c r="Q143" s="44"/>
      <c r="R143" s="44">
        <f t="shared" si="21"/>
        <v>0</v>
      </c>
      <c r="S143" s="44">
        <f t="shared" si="22"/>
        <v>-497.7239206015544</v>
      </c>
      <c r="T143" s="44">
        <f t="shared" si="23"/>
        <v>18757.776079398445</v>
      </c>
      <c r="U143" s="5">
        <v>887</v>
      </c>
      <c r="V143" s="29">
        <v>2.6044367617401325</v>
      </c>
      <c r="W143" s="30">
        <v>4.582552112054704</v>
      </c>
      <c r="X143" s="30">
        <v>4.836329854090388</v>
      </c>
      <c r="Y143" s="30">
        <v>4.521276595744681</v>
      </c>
      <c r="Z143" s="30">
        <v>4.420748044153896</v>
      </c>
      <c r="AA143" s="30">
        <v>4.745943069965416</v>
      </c>
      <c r="AB143" s="31">
        <v>4.731478058826636</v>
      </c>
      <c r="AC143" s="17">
        <v>4.636211582688689</v>
      </c>
      <c r="AD143" s="49">
        <f t="shared" si="24"/>
        <v>4.728705557873606</v>
      </c>
      <c r="AE143" s="59">
        <f t="shared" si="25"/>
        <v>0.019950335211249514</v>
      </c>
    </row>
    <row r="144" spans="1:31" ht="12">
      <c r="A144" s="13" t="s">
        <v>709</v>
      </c>
      <c r="B144" s="19" t="s">
        <v>497</v>
      </c>
      <c r="C144" s="5" t="s">
        <v>955</v>
      </c>
      <c r="D144" s="8">
        <v>15441</v>
      </c>
      <c r="E144" s="8">
        <v>15539</v>
      </c>
      <c r="F144" s="5">
        <f t="shared" si="18"/>
        <v>15490</v>
      </c>
      <c r="G144" s="52"/>
      <c r="H144" s="50"/>
      <c r="I144" s="44"/>
      <c r="J144" s="44">
        <v>993.7218964991046</v>
      </c>
      <c r="K144" s="44">
        <v>1343.5932238109124</v>
      </c>
      <c r="L144" s="44">
        <v>5199.009732208689</v>
      </c>
      <c r="M144" s="44">
        <f t="shared" si="19"/>
        <v>-3855.416508397776</v>
      </c>
      <c r="N144" s="44">
        <f t="shared" si="20"/>
        <v>-632.7768361813817</v>
      </c>
      <c r="O144" s="44"/>
      <c r="P144" s="44"/>
      <c r="Q144" s="44"/>
      <c r="R144" s="44">
        <f t="shared" si="21"/>
        <v>0</v>
      </c>
      <c r="S144" s="44">
        <f t="shared" si="22"/>
        <v>-632.7768361813817</v>
      </c>
      <c r="T144" s="44">
        <f t="shared" si="23"/>
        <v>14857.223163818619</v>
      </c>
      <c r="U144" s="5">
        <v>907</v>
      </c>
      <c r="V144" s="29">
        <v>4.318309070548712</v>
      </c>
      <c r="W144" s="30">
        <v>6.390280733063354</v>
      </c>
      <c r="X144" s="30">
        <v>5.482904236480043</v>
      </c>
      <c r="Y144" s="30">
        <v>5.606345791879538</v>
      </c>
      <c r="Z144" s="30">
        <v>5.857351573914198</v>
      </c>
      <c r="AA144" s="30">
        <v>5.550777373470063</v>
      </c>
      <c r="AB144" s="31">
        <v>5.316587492679117</v>
      </c>
      <c r="AC144" s="17">
        <v>5.8739718930121105</v>
      </c>
      <c r="AD144" s="49">
        <f t="shared" si="24"/>
        <v>6.104774694431405</v>
      </c>
      <c r="AE144" s="59">
        <f t="shared" si="25"/>
        <v>0.039292459280213035</v>
      </c>
    </row>
    <row r="145" spans="1:31" ht="12">
      <c r="A145" s="13" t="s">
        <v>709</v>
      </c>
      <c r="B145" s="19" t="s">
        <v>503</v>
      </c>
      <c r="C145" s="5" t="s">
        <v>956</v>
      </c>
      <c r="D145" s="8">
        <v>96942</v>
      </c>
      <c r="E145" s="8">
        <v>97441</v>
      </c>
      <c r="F145" s="5">
        <f t="shared" si="18"/>
        <v>97191.5</v>
      </c>
      <c r="G145" s="52">
        <v>267589</v>
      </c>
      <c r="H145" s="50">
        <f>G145</f>
        <v>267589</v>
      </c>
      <c r="I145" s="44">
        <f>G145/365+(H145*10/24)/365</f>
        <v>1038.5874429223745</v>
      </c>
      <c r="J145" s="44">
        <v>17196.427241663703</v>
      </c>
      <c r="K145" s="44">
        <v>49860.875209408</v>
      </c>
      <c r="L145" s="44">
        <v>20383.077372646963</v>
      </c>
      <c r="M145" s="44">
        <f t="shared" si="19"/>
        <v>29477.797836761034</v>
      </c>
      <c r="N145" s="44">
        <f t="shared" si="20"/>
        <v>4838.094045639633</v>
      </c>
      <c r="O145" s="44">
        <f>2336+6466</f>
        <v>8802</v>
      </c>
      <c r="P145" s="44">
        <v>32023</v>
      </c>
      <c r="Q145" s="44">
        <f>O145+P145</f>
        <v>40825</v>
      </c>
      <c r="R145" s="44">
        <f t="shared" si="21"/>
        <v>17432.4749086758</v>
      </c>
      <c r="S145" s="44">
        <f t="shared" si="22"/>
        <v>23309.156397237806</v>
      </c>
      <c r="T145" s="44">
        <f t="shared" si="23"/>
        <v>120500.6563972378</v>
      </c>
      <c r="U145" s="5">
        <v>18316</v>
      </c>
      <c r="V145" s="29">
        <v>13.142227372917944</v>
      </c>
      <c r="W145" s="30">
        <v>13.76487598709821</v>
      </c>
      <c r="X145" s="30">
        <v>15.856723921240052</v>
      </c>
      <c r="Y145" s="30">
        <v>16.140610384807815</v>
      </c>
      <c r="Z145" s="30">
        <v>16.710174318260268</v>
      </c>
      <c r="AA145" s="30">
        <v>17.64450100752996</v>
      </c>
      <c r="AB145" s="31">
        <v>17.395221185171216</v>
      </c>
      <c r="AC145" s="17">
        <v>18.893771533494256</v>
      </c>
      <c r="AD145" s="49">
        <f t="shared" si="24"/>
        <v>15.199917201795301</v>
      </c>
      <c r="AE145" s="59">
        <f t="shared" si="25"/>
        <v>-0.1955064569903691</v>
      </c>
    </row>
    <row r="146" spans="1:31" ht="12">
      <c r="A146" s="13" t="s">
        <v>709</v>
      </c>
      <c r="B146" s="19" t="s">
        <v>512</v>
      </c>
      <c r="C146" s="5" t="s">
        <v>957</v>
      </c>
      <c r="D146" s="8">
        <v>13885</v>
      </c>
      <c r="E146" s="8">
        <v>13956</v>
      </c>
      <c r="F146" s="5">
        <f t="shared" si="18"/>
        <v>13920.5</v>
      </c>
      <c r="G146" s="52"/>
      <c r="H146" s="50"/>
      <c r="I146" s="44"/>
      <c r="J146" s="44">
        <v>549.4602229488169</v>
      </c>
      <c r="K146" s="44">
        <v>1942.265758398511</v>
      </c>
      <c r="L146" s="44">
        <v>4552.307297006544</v>
      </c>
      <c r="M146" s="44">
        <f t="shared" si="19"/>
        <v>-2610.041538608033</v>
      </c>
      <c r="N146" s="44">
        <f t="shared" si="20"/>
        <v>-428.3775367732534</v>
      </c>
      <c r="O146" s="44"/>
      <c r="P146" s="44"/>
      <c r="Q146" s="44"/>
      <c r="R146" s="44">
        <f t="shared" si="21"/>
        <v>0</v>
      </c>
      <c r="S146" s="44">
        <f t="shared" si="22"/>
        <v>-428.3775367732534</v>
      </c>
      <c r="T146" s="44">
        <f t="shared" si="23"/>
        <v>13492.122463226746</v>
      </c>
      <c r="U146" s="5">
        <v>404</v>
      </c>
      <c r="V146" s="29">
        <v>2.444933920704846</v>
      </c>
      <c r="W146" s="30">
        <v>3.3198380566801617</v>
      </c>
      <c r="X146" s="30">
        <v>2.4963396778916547</v>
      </c>
      <c r="Y146" s="30">
        <v>3.3114992721979624</v>
      </c>
      <c r="Z146" s="30">
        <v>3.032501450957632</v>
      </c>
      <c r="AA146" s="30">
        <v>3.2907162574458813</v>
      </c>
      <c r="AB146" s="31">
        <v>2.5559105431309903</v>
      </c>
      <c r="AC146" s="17">
        <v>2.909614692113792</v>
      </c>
      <c r="AD146" s="49">
        <f t="shared" si="24"/>
        <v>2.9943398535042665</v>
      </c>
      <c r="AE146" s="59">
        <f t="shared" si="25"/>
        <v>0.0291190313343252</v>
      </c>
    </row>
    <row r="147" spans="1:31" ht="12">
      <c r="A147" s="13" t="s">
        <v>709</v>
      </c>
      <c r="B147" s="19" t="s">
        <v>504</v>
      </c>
      <c r="C147" s="5" t="s">
        <v>958</v>
      </c>
      <c r="D147" s="8">
        <v>10994</v>
      </c>
      <c r="E147" s="8">
        <v>11035</v>
      </c>
      <c r="F147" s="5">
        <f t="shared" si="18"/>
        <v>11014.5</v>
      </c>
      <c r="G147" s="52">
        <v>63635</v>
      </c>
      <c r="H147" s="50">
        <f>G147</f>
        <v>63635</v>
      </c>
      <c r="I147" s="44">
        <f>G147/365+(H147*10/24)/365</f>
        <v>246.9851598173516</v>
      </c>
      <c r="J147" s="44">
        <v>320.9322024187928</v>
      </c>
      <c r="K147" s="44">
        <v>928.6183493498638</v>
      </c>
      <c r="L147" s="44">
        <v>3767.0194966196805</v>
      </c>
      <c r="M147" s="44">
        <f t="shared" si="19"/>
        <v>-2838.4011472698166</v>
      </c>
      <c r="N147" s="44">
        <f t="shared" si="20"/>
        <v>-465.8574485715958</v>
      </c>
      <c r="O147" s="44"/>
      <c r="P147" s="44"/>
      <c r="Q147" s="44"/>
      <c r="R147" s="44">
        <f t="shared" si="21"/>
        <v>0</v>
      </c>
      <c r="S147" s="44">
        <f t="shared" si="22"/>
        <v>-218.8722887542442</v>
      </c>
      <c r="T147" s="44">
        <f t="shared" si="23"/>
        <v>10795.627711245756</v>
      </c>
      <c r="U147" s="5">
        <v>401</v>
      </c>
      <c r="V147" s="29">
        <v>4.286257365519863</v>
      </c>
      <c r="W147" s="30">
        <v>3.896103896103896</v>
      </c>
      <c r="X147" s="30">
        <v>3.903157507134309</v>
      </c>
      <c r="Y147" s="30">
        <v>3.9867415523432466</v>
      </c>
      <c r="Z147" s="30">
        <v>3.9133217518515133</v>
      </c>
      <c r="AA147" s="30">
        <v>4.047662361287975</v>
      </c>
      <c r="AB147" s="31">
        <v>3.8395363578737665</v>
      </c>
      <c r="AC147" s="17">
        <v>3.64744406039658</v>
      </c>
      <c r="AD147" s="49">
        <f t="shared" si="24"/>
        <v>3.7144667334376504</v>
      </c>
      <c r="AE147" s="59">
        <f t="shared" si="25"/>
        <v>0.018375243576397252</v>
      </c>
    </row>
    <row r="148" spans="1:31" ht="12">
      <c r="A148" s="13" t="s">
        <v>709</v>
      </c>
      <c r="B148" s="19" t="s">
        <v>495</v>
      </c>
      <c r="C148" s="5" t="s">
        <v>959</v>
      </c>
      <c r="D148" s="8">
        <v>15761</v>
      </c>
      <c r="E148" s="8">
        <v>15975</v>
      </c>
      <c r="F148" s="5">
        <f t="shared" si="18"/>
        <v>15868</v>
      </c>
      <c r="G148" s="52">
        <v>19505</v>
      </c>
      <c r="H148" s="50">
        <f>G148</f>
        <v>19505</v>
      </c>
      <c r="I148" s="44">
        <f>G148/365+(H148*10/24)/365</f>
        <v>75.70433789954338</v>
      </c>
      <c r="J148" s="44">
        <v>681.1678372920578</v>
      </c>
      <c r="K148" s="44">
        <v>2374.685697322611</v>
      </c>
      <c r="L148" s="44">
        <v>5522.8094055502825</v>
      </c>
      <c r="M148" s="44">
        <f t="shared" si="19"/>
        <v>-3148.1237082276716</v>
      </c>
      <c r="N148" s="44">
        <f t="shared" si="20"/>
        <v>-516.6911942356546</v>
      </c>
      <c r="O148" s="44"/>
      <c r="P148" s="44"/>
      <c r="Q148" s="44"/>
      <c r="R148" s="44">
        <f t="shared" si="21"/>
        <v>0</v>
      </c>
      <c r="S148" s="44">
        <f t="shared" si="22"/>
        <v>-440.98685633611126</v>
      </c>
      <c r="T148" s="44">
        <f t="shared" si="23"/>
        <v>15427.01314366389</v>
      </c>
      <c r="U148" s="5">
        <v>614</v>
      </c>
      <c r="V148" s="29">
        <v>4.572564612326044</v>
      </c>
      <c r="W148" s="30">
        <v>4.012530827167899</v>
      </c>
      <c r="X148" s="30">
        <v>4.1213166976373765</v>
      </c>
      <c r="Y148" s="30">
        <v>3.648960739030023</v>
      </c>
      <c r="Z148" s="30">
        <v>3.806409417920209</v>
      </c>
      <c r="AA148" s="30">
        <v>4.374594944912508</v>
      </c>
      <c r="AB148" s="31">
        <v>3.678175727905179</v>
      </c>
      <c r="AC148" s="17">
        <v>3.8956918977222257</v>
      </c>
      <c r="AD148" s="49">
        <f t="shared" si="24"/>
        <v>3.980031612614391</v>
      </c>
      <c r="AE148" s="59">
        <f t="shared" si="25"/>
        <v>0.021649482840642</v>
      </c>
    </row>
    <row r="149" spans="1:31" ht="12">
      <c r="A149" s="13" t="s">
        <v>709</v>
      </c>
      <c r="B149" s="19" t="s">
        <v>505</v>
      </c>
      <c r="C149" s="5" t="s">
        <v>960</v>
      </c>
      <c r="D149" s="8">
        <v>21214</v>
      </c>
      <c r="E149" s="8">
        <v>21247</v>
      </c>
      <c r="F149" s="5">
        <f t="shared" si="18"/>
        <v>21230.5</v>
      </c>
      <c r="G149" s="52"/>
      <c r="H149" s="50"/>
      <c r="I149" s="44"/>
      <c r="J149" s="44">
        <v>725.595649489016</v>
      </c>
      <c r="K149" s="44">
        <v>1664.0949943477399</v>
      </c>
      <c r="L149" s="44">
        <v>5591.331188348074</v>
      </c>
      <c r="M149" s="44">
        <f t="shared" si="19"/>
        <v>-3927.236194000334</v>
      </c>
      <c r="N149" s="44">
        <f t="shared" si="20"/>
        <v>-644.5643650598151</v>
      </c>
      <c r="O149" s="44"/>
      <c r="P149" s="44"/>
      <c r="Q149" s="44"/>
      <c r="R149" s="44">
        <f t="shared" si="21"/>
        <v>0</v>
      </c>
      <c r="S149" s="44">
        <f t="shared" si="22"/>
        <v>-644.5643650598151</v>
      </c>
      <c r="T149" s="44">
        <f t="shared" si="23"/>
        <v>20585.935634940186</v>
      </c>
      <c r="U149" s="5">
        <v>921</v>
      </c>
      <c r="V149" s="29">
        <v>5.257420345869877</v>
      </c>
      <c r="W149" s="30">
        <v>4.136087484811664</v>
      </c>
      <c r="X149" s="30">
        <v>4.303159527040124</v>
      </c>
      <c r="Y149" s="30">
        <v>4.6790930053804765</v>
      </c>
      <c r="Z149" s="30">
        <v>4.315894892460299</v>
      </c>
      <c r="AA149" s="30">
        <v>4.280449777945762</v>
      </c>
      <c r="AB149" s="31">
        <v>4.18615639026695</v>
      </c>
      <c r="AC149" s="17">
        <v>4.341472612425756</v>
      </c>
      <c r="AD149" s="49">
        <f t="shared" si="24"/>
        <v>4.473928299070367</v>
      </c>
      <c r="AE149" s="59">
        <f t="shared" si="25"/>
        <v>0.0305093912755567</v>
      </c>
    </row>
    <row r="150" spans="1:31" ht="12">
      <c r="A150" s="13" t="s">
        <v>709</v>
      </c>
      <c r="B150" s="19" t="s">
        <v>508</v>
      </c>
      <c r="C150" s="5" t="s">
        <v>961</v>
      </c>
      <c r="D150" s="8">
        <v>32703</v>
      </c>
      <c r="E150" s="8">
        <v>32965</v>
      </c>
      <c r="F150" s="5">
        <f t="shared" si="18"/>
        <v>32834</v>
      </c>
      <c r="G150" s="52"/>
      <c r="H150" s="50"/>
      <c r="I150" s="44"/>
      <c r="J150" s="44">
        <v>4094.6298832401976</v>
      </c>
      <c r="K150" s="44">
        <v>8505.25453072415</v>
      </c>
      <c r="L150" s="44">
        <v>8167.459189305329</v>
      </c>
      <c r="M150" s="44">
        <f t="shared" si="19"/>
        <v>337.7953414188214</v>
      </c>
      <c r="N150" s="44">
        <f t="shared" si="20"/>
        <v>55.44123882704457</v>
      </c>
      <c r="O150" s="44"/>
      <c r="P150" s="44"/>
      <c r="Q150" s="44"/>
      <c r="R150" s="44">
        <f t="shared" si="21"/>
        <v>0</v>
      </c>
      <c r="S150" s="44">
        <f t="shared" si="22"/>
        <v>55.44123882704457</v>
      </c>
      <c r="T150" s="44">
        <f t="shared" si="23"/>
        <v>32889.44123882704</v>
      </c>
      <c r="U150" s="5">
        <v>2514</v>
      </c>
      <c r="V150" s="29">
        <v>6.474157374757775</v>
      </c>
      <c r="W150" s="30">
        <v>7.15050715050715</v>
      </c>
      <c r="X150" s="30">
        <v>6.945186115910163</v>
      </c>
      <c r="Y150" s="30">
        <v>7.0909827634572835</v>
      </c>
      <c r="Z150" s="30">
        <v>7.386592976682088</v>
      </c>
      <c r="AA150" s="30">
        <v>7.208015090138842</v>
      </c>
      <c r="AB150" s="31">
        <v>7.237650528385354</v>
      </c>
      <c r="AC150" s="17">
        <v>7.687368131364095</v>
      </c>
      <c r="AD150" s="49">
        <f t="shared" si="24"/>
        <v>7.64379054586109</v>
      </c>
      <c r="AE150" s="59">
        <f t="shared" si="25"/>
        <v>-0.005668726247831257</v>
      </c>
    </row>
    <row r="151" spans="1:31" ht="12">
      <c r="A151" s="13" t="s">
        <v>709</v>
      </c>
      <c r="B151" s="19" t="s">
        <v>496</v>
      </c>
      <c r="C151" s="5" t="s">
        <v>962</v>
      </c>
      <c r="D151" s="8">
        <v>14576</v>
      </c>
      <c r="E151" s="8">
        <v>14683</v>
      </c>
      <c r="F151" s="5">
        <f t="shared" si="18"/>
        <v>14629.5</v>
      </c>
      <c r="G151" s="52">
        <v>8337</v>
      </c>
      <c r="H151" s="50">
        <f>G151</f>
        <v>8337</v>
      </c>
      <c r="I151" s="44">
        <f>G151/365+(H151*10/24)/365</f>
        <v>32.358219178082194</v>
      </c>
      <c r="J151" s="44">
        <v>648.631253234892</v>
      </c>
      <c r="K151" s="44">
        <v>1321.766170604177</v>
      </c>
      <c r="L151" s="44">
        <v>4896.1223606086605</v>
      </c>
      <c r="M151" s="44">
        <f t="shared" si="19"/>
        <v>-3574.3561900044833</v>
      </c>
      <c r="N151" s="44">
        <f t="shared" si="20"/>
        <v>-586.6473301574138</v>
      </c>
      <c r="O151" s="44"/>
      <c r="P151" s="44"/>
      <c r="Q151" s="44"/>
      <c r="R151" s="44">
        <f t="shared" si="21"/>
        <v>0</v>
      </c>
      <c r="S151" s="44">
        <f t="shared" si="22"/>
        <v>-554.2891109793316</v>
      </c>
      <c r="T151" s="44">
        <f t="shared" si="23"/>
        <v>14075.21088902067</v>
      </c>
      <c r="U151" s="5">
        <v>386</v>
      </c>
      <c r="V151" s="29">
        <v>2.563910338106305</v>
      </c>
      <c r="W151" s="30">
        <v>2.989010989010989</v>
      </c>
      <c r="X151" s="30">
        <v>2.819672131147541</v>
      </c>
      <c r="Y151" s="30">
        <v>3.186133486766398</v>
      </c>
      <c r="Z151" s="30">
        <v>2.8042704626334523</v>
      </c>
      <c r="AA151" s="30">
        <v>3.6894427331279753</v>
      </c>
      <c r="AB151" s="31">
        <v>2.547504698266861</v>
      </c>
      <c r="AC151" s="17">
        <v>2.6481888035126233</v>
      </c>
      <c r="AD151" s="49">
        <f t="shared" si="24"/>
        <v>2.742410064357176</v>
      </c>
      <c r="AE151" s="59">
        <f t="shared" si="25"/>
        <v>0.0355795103126995</v>
      </c>
    </row>
    <row r="152" spans="1:31" ht="12">
      <c r="A152" s="13" t="s">
        <v>709</v>
      </c>
      <c r="B152" s="19" t="s">
        <v>510</v>
      </c>
      <c r="C152" s="5" t="s">
        <v>963</v>
      </c>
      <c r="D152" s="8">
        <v>8239</v>
      </c>
      <c r="E152" s="8">
        <v>8245</v>
      </c>
      <c r="F152" s="5">
        <f t="shared" si="18"/>
        <v>8242</v>
      </c>
      <c r="G152" s="52"/>
      <c r="H152" s="50"/>
      <c r="I152" s="44"/>
      <c r="J152" s="44">
        <v>385.0997049354455</v>
      </c>
      <c r="K152" s="44">
        <v>832.7715975343548</v>
      </c>
      <c r="L152" s="44">
        <v>2731.9473675646645</v>
      </c>
      <c r="M152" s="44">
        <f t="shared" si="19"/>
        <v>-1899.1757700303096</v>
      </c>
      <c r="N152" s="44">
        <f t="shared" si="20"/>
        <v>-311.7054752695294</v>
      </c>
      <c r="O152" s="44"/>
      <c r="P152" s="44"/>
      <c r="Q152" s="44"/>
      <c r="R152" s="44">
        <f t="shared" si="21"/>
        <v>0</v>
      </c>
      <c r="S152" s="44">
        <f t="shared" si="22"/>
        <v>-311.7054752695294</v>
      </c>
      <c r="T152" s="44">
        <f t="shared" si="23"/>
        <v>7930.294524730471</v>
      </c>
      <c r="U152" s="5">
        <v>311</v>
      </c>
      <c r="V152" s="29">
        <v>3.3756898986009496</v>
      </c>
      <c r="W152" s="30">
        <v>4.105943479913826</v>
      </c>
      <c r="X152" s="30">
        <v>3.1961746571033096</v>
      </c>
      <c r="Y152" s="30">
        <v>4.346736815733434</v>
      </c>
      <c r="Z152" s="30">
        <v>3.6779324055666</v>
      </c>
      <c r="AA152" s="30">
        <v>3.786764705882353</v>
      </c>
      <c r="AB152" s="31">
        <v>3.8316046369737644</v>
      </c>
      <c r="AC152" s="17">
        <v>3.774729942954242</v>
      </c>
      <c r="AD152" s="49">
        <f t="shared" si="24"/>
        <v>3.9216702359559594</v>
      </c>
      <c r="AE152" s="59">
        <f t="shared" si="25"/>
        <v>0.03892736572479581</v>
      </c>
    </row>
    <row r="153" spans="1:31" ht="12">
      <c r="A153" s="13" t="s">
        <v>709</v>
      </c>
      <c r="B153" s="19" t="s">
        <v>511</v>
      </c>
      <c r="C153" s="5" t="s">
        <v>964</v>
      </c>
      <c r="D153" s="8">
        <v>7094</v>
      </c>
      <c r="E153" s="8">
        <v>7086</v>
      </c>
      <c r="F153" s="5">
        <f t="shared" si="18"/>
        <v>7090</v>
      </c>
      <c r="G153" s="52">
        <v>3244</v>
      </c>
      <c r="H153" s="50">
        <f>G153</f>
        <v>3244</v>
      </c>
      <c r="I153" s="44">
        <f>G153/365+(H153*10/24)/365</f>
        <v>12.590867579908677</v>
      </c>
      <c r="J153" s="44">
        <v>217.39054237737045</v>
      </c>
      <c r="K153" s="44">
        <v>449.6989797244452</v>
      </c>
      <c r="L153" s="44">
        <v>2551.2626910033096</v>
      </c>
      <c r="M153" s="44">
        <f t="shared" si="19"/>
        <v>-2101.5637112788645</v>
      </c>
      <c r="N153" s="44">
        <f t="shared" si="20"/>
        <v>-344.9227426816424</v>
      </c>
      <c r="O153" s="44"/>
      <c r="P153" s="44"/>
      <c r="Q153" s="44"/>
      <c r="R153" s="44">
        <f t="shared" si="21"/>
        <v>0</v>
      </c>
      <c r="S153" s="44">
        <f t="shared" si="22"/>
        <v>-332.3318751017337</v>
      </c>
      <c r="T153" s="44">
        <f t="shared" si="23"/>
        <v>6757.668124898266</v>
      </c>
      <c r="U153" s="5">
        <v>189</v>
      </c>
      <c r="V153" s="29">
        <v>2.276707530647986</v>
      </c>
      <c r="W153" s="30">
        <v>2.8774928774928776</v>
      </c>
      <c r="X153" s="30">
        <v>2.2168537729145945</v>
      </c>
      <c r="Y153" s="30">
        <v>2.628587666950838</v>
      </c>
      <c r="Z153" s="30">
        <v>2.468435239040999</v>
      </c>
      <c r="AA153" s="30">
        <v>2.7887323943661975</v>
      </c>
      <c r="AB153" s="31">
        <v>2.558303886925795</v>
      </c>
      <c r="AC153" s="17">
        <v>2.6642232872850298</v>
      </c>
      <c r="AD153" s="49">
        <f t="shared" si="24"/>
        <v>2.7968227575965092</v>
      </c>
      <c r="AE153" s="59">
        <f t="shared" si="25"/>
        <v>0.049770404359239954</v>
      </c>
    </row>
    <row r="154" spans="1:31" ht="12">
      <c r="A154" s="13" t="s">
        <v>709</v>
      </c>
      <c r="B154" s="19" t="s">
        <v>490</v>
      </c>
      <c r="C154" s="5" t="s">
        <v>965</v>
      </c>
      <c r="D154" s="8">
        <v>22595</v>
      </c>
      <c r="E154" s="8">
        <v>22595</v>
      </c>
      <c r="F154" s="5">
        <f t="shared" si="18"/>
        <v>22595</v>
      </c>
      <c r="G154" s="52">
        <v>9543</v>
      </c>
      <c r="H154" s="50">
        <f>G154</f>
        <v>9543</v>
      </c>
      <c r="I154" s="44">
        <f>G154/365+(H154*10/24)/365</f>
        <v>37.03904109589041</v>
      </c>
      <c r="J154" s="44">
        <v>1124.8587634695568</v>
      </c>
      <c r="K154" s="44">
        <v>1528.2819159611004</v>
      </c>
      <c r="L154" s="44">
        <v>7605.56989103244</v>
      </c>
      <c r="M154" s="44">
        <f t="shared" si="19"/>
        <v>-6077.28797507134</v>
      </c>
      <c r="N154" s="44">
        <f t="shared" si="20"/>
        <v>-997.4452952236095</v>
      </c>
      <c r="O154" s="44"/>
      <c r="P154" s="44"/>
      <c r="Q154" s="44"/>
      <c r="R154" s="44">
        <f t="shared" si="21"/>
        <v>0</v>
      </c>
      <c r="S154" s="44">
        <f t="shared" si="22"/>
        <v>-960.4062541277191</v>
      </c>
      <c r="T154" s="44">
        <f t="shared" si="23"/>
        <v>21634.59374587228</v>
      </c>
      <c r="U154" s="5">
        <v>950</v>
      </c>
      <c r="V154" s="29">
        <v>5.492633517495396</v>
      </c>
      <c r="W154" s="30">
        <v>5.099383139136394</v>
      </c>
      <c r="X154" s="30">
        <v>4.532269760696157</v>
      </c>
      <c r="Y154" s="30">
        <v>4.642533936651583</v>
      </c>
      <c r="Z154" s="30">
        <v>4.516736120446296</v>
      </c>
      <c r="AA154" s="30">
        <v>4.594269417583886</v>
      </c>
      <c r="AB154" s="31">
        <v>4.3453199130936015</v>
      </c>
      <c r="AC154" s="17">
        <v>4.204470015490153</v>
      </c>
      <c r="AD154" s="49">
        <f t="shared" si="24"/>
        <v>4.391115503064405</v>
      </c>
      <c r="AE154" s="59">
        <f t="shared" si="25"/>
        <v>0.04439215570252879</v>
      </c>
    </row>
    <row r="155" spans="1:31" ht="12">
      <c r="A155" s="13" t="s">
        <v>709</v>
      </c>
      <c r="B155" s="19" t="s">
        <v>486</v>
      </c>
      <c r="C155" s="5" t="s">
        <v>966</v>
      </c>
      <c r="D155" s="8">
        <v>10424</v>
      </c>
      <c r="E155" s="8">
        <v>10546</v>
      </c>
      <c r="F155" s="5">
        <f t="shared" si="18"/>
        <v>10485</v>
      </c>
      <c r="G155" s="52"/>
      <c r="H155" s="50"/>
      <c r="I155" s="44"/>
      <c r="J155" s="44">
        <v>417.88203841526513</v>
      </c>
      <c r="K155" s="44">
        <v>999.5772926358153</v>
      </c>
      <c r="L155" s="44">
        <v>3775.674115293596</v>
      </c>
      <c r="M155" s="44">
        <f t="shared" si="19"/>
        <v>-2776.0968226577806</v>
      </c>
      <c r="N155" s="44">
        <f t="shared" si="20"/>
        <v>-455.631644609158</v>
      </c>
      <c r="O155" s="44"/>
      <c r="P155" s="44"/>
      <c r="Q155" s="44"/>
      <c r="R155" s="44">
        <f t="shared" si="21"/>
        <v>0</v>
      </c>
      <c r="S155" s="44">
        <f t="shared" si="22"/>
        <v>-455.631644609158</v>
      </c>
      <c r="T155" s="44">
        <f t="shared" si="23"/>
        <v>10029.368355390841</v>
      </c>
      <c r="U155" s="5">
        <v>406</v>
      </c>
      <c r="V155" s="29">
        <v>4.452822498471571</v>
      </c>
      <c r="W155" s="30">
        <v>4.007652804350014</v>
      </c>
      <c r="X155" s="30">
        <v>4.076331301828354</v>
      </c>
      <c r="Y155" s="30">
        <v>3.6820746312976342</v>
      </c>
      <c r="Z155" s="30">
        <v>3.297778647617184</v>
      </c>
      <c r="AA155" s="30">
        <v>3.868097862875931</v>
      </c>
      <c r="AB155" s="31">
        <v>3.5319026080261766</v>
      </c>
      <c r="AC155" s="17">
        <v>3.894858019953953</v>
      </c>
      <c r="AD155" s="49">
        <f t="shared" si="24"/>
        <v>4.048111362683899</v>
      </c>
      <c r="AE155" s="59">
        <f t="shared" si="25"/>
        <v>0.03934760701027001</v>
      </c>
    </row>
    <row r="156" spans="1:31" ht="12">
      <c r="A156" s="13" t="s">
        <v>709</v>
      </c>
      <c r="B156" s="19" t="s">
        <v>513</v>
      </c>
      <c r="C156" s="5" t="s">
        <v>967</v>
      </c>
      <c r="D156" s="8">
        <v>5312</v>
      </c>
      <c r="E156" s="8">
        <v>5264</v>
      </c>
      <c r="F156" s="5">
        <f t="shared" si="18"/>
        <v>5288</v>
      </c>
      <c r="G156" s="52"/>
      <c r="H156" s="50"/>
      <c r="I156" s="44"/>
      <c r="J156" s="44">
        <v>177.74662913882224</v>
      </c>
      <c r="K156" s="44">
        <v>434.8634058266013</v>
      </c>
      <c r="L156" s="44">
        <v>1841.9126951651242</v>
      </c>
      <c r="M156" s="44">
        <f t="shared" si="19"/>
        <v>-1407.0492893385228</v>
      </c>
      <c r="N156" s="44">
        <f t="shared" si="20"/>
        <v>-230.93437394365998</v>
      </c>
      <c r="O156" s="44"/>
      <c r="P156" s="44"/>
      <c r="Q156" s="44"/>
      <c r="R156" s="44">
        <f t="shared" si="21"/>
        <v>0</v>
      </c>
      <c r="S156" s="44">
        <f t="shared" si="22"/>
        <v>-230.93437394365998</v>
      </c>
      <c r="T156" s="44">
        <f t="shared" si="23"/>
        <v>5057.06562605634</v>
      </c>
      <c r="U156" s="5">
        <v>155</v>
      </c>
      <c r="V156" s="29">
        <v>2.8988365213961744</v>
      </c>
      <c r="W156" s="30">
        <v>2.30530802014723</v>
      </c>
      <c r="X156" s="30">
        <v>2.6787434958566196</v>
      </c>
      <c r="Y156" s="30">
        <v>2.338957055214724</v>
      </c>
      <c r="Z156" s="30">
        <v>1.9062142584826536</v>
      </c>
      <c r="AA156" s="30">
        <v>2.412613981762918</v>
      </c>
      <c r="AB156" s="31">
        <v>2.328688681046001</v>
      </c>
      <c r="AC156" s="17">
        <v>2.917921686746988</v>
      </c>
      <c r="AD156" s="49">
        <f t="shared" si="24"/>
        <v>3.0650185594066315</v>
      </c>
      <c r="AE156" s="59">
        <f t="shared" si="25"/>
        <v>0.05041152177858236</v>
      </c>
    </row>
    <row r="157" spans="1:31" ht="12">
      <c r="A157" s="13" t="s">
        <v>710</v>
      </c>
      <c r="B157" s="19" t="s">
        <v>708</v>
      </c>
      <c r="C157" s="5" t="s">
        <v>968</v>
      </c>
      <c r="D157" s="8">
        <v>6737</v>
      </c>
      <c r="E157" s="8">
        <v>6823</v>
      </c>
      <c r="F157" s="5">
        <f t="shared" si="18"/>
        <v>6780</v>
      </c>
      <c r="G157" s="52"/>
      <c r="H157" s="50"/>
      <c r="I157" s="44"/>
      <c r="J157" s="44">
        <v>257.5006420378526</v>
      </c>
      <c r="K157" s="44">
        <v>1657.8940714666787</v>
      </c>
      <c r="L157" s="44">
        <v>2016.592899625666</v>
      </c>
      <c r="M157" s="44">
        <f t="shared" si="19"/>
        <v>-358.6988281589872</v>
      </c>
      <c r="N157" s="44">
        <f t="shared" si="20"/>
        <v>-58.87205938191597</v>
      </c>
      <c r="O157" s="44"/>
      <c r="P157" s="44"/>
      <c r="Q157" s="44"/>
      <c r="R157" s="44">
        <f t="shared" si="21"/>
        <v>0</v>
      </c>
      <c r="S157" s="44">
        <f t="shared" si="22"/>
        <v>-58.87205938191597</v>
      </c>
      <c r="T157" s="44">
        <f t="shared" si="23"/>
        <v>6721.127940618084</v>
      </c>
      <c r="U157" s="5">
        <v>288</v>
      </c>
      <c r="V157" s="29">
        <v>7.081787385062106</v>
      </c>
      <c r="W157" s="30">
        <v>3.780601177564301</v>
      </c>
      <c r="X157" s="30">
        <v>4.196661050696891</v>
      </c>
      <c r="Y157" s="30">
        <v>5.184960582171013</v>
      </c>
      <c r="Z157" s="30">
        <v>3.6399335447817553</v>
      </c>
      <c r="AA157" s="30">
        <v>4.283781752592816</v>
      </c>
      <c r="AB157" s="31">
        <v>4.215072981829014</v>
      </c>
      <c r="AC157" s="17">
        <v>4.274899807035772</v>
      </c>
      <c r="AD157" s="49">
        <f t="shared" si="24"/>
        <v>4.2849950565517005</v>
      </c>
      <c r="AE157" s="59">
        <f t="shared" si="25"/>
        <v>0.0023615172218337034</v>
      </c>
    </row>
    <row r="158" spans="1:31" ht="12">
      <c r="A158" s="13" t="s">
        <v>710</v>
      </c>
      <c r="B158" s="19" t="s">
        <v>717</v>
      </c>
      <c r="C158" s="5" t="s">
        <v>969</v>
      </c>
      <c r="D158" s="8">
        <v>38547</v>
      </c>
      <c r="E158" s="8">
        <v>38868</v>
      </c>
      <c r="F158" s="5">
        <f t="shared" si="18"/>
        <v>38707.5</v>
      </c>
      <c r="G158" s="52"/>
      <c r="H158" s="50"/>
      <c r="I158" s="44"/>
      <c r="J158" s="44">
        <v>2526.4377317815383</v>
      </c>
      <c r="K158" s="44">
        <v>11383.758316712048</v>
      </c>
      <c r="L158" s="44">
        <v>10620.56594490537</v>
      </c>
      <c r="M158" s="44">
        <f t="shared" si="19"/>
        <v>763.1923718066791</v>
      </c>
      <c r="N158" s="44">
        <f t="shared" si="20"/>
        <v>125.26025485902431</v>
      </c>
      <c r="O158" s="44"/>
      <c r="P158" s="44"/>
      <c r="Q158" s="44"/>
      <c r="R158" s="44">
        <f t="shared" si="21"/>
        <v>0</v>
      </c>
      <c r="S158" s="44">
        <f t="shared" si="22"/>
        <v>125.26025485902431</v>
      </c>
      <c r="T158" s="44">
        <f t="shared" si="23"/>
        <v>38832.76025485902</v>
      </c>
      <c r="U158" s="5">
        <v>2888</v>
      </c>
      <c r="V158" s="29">
        <v>8.077370316798547</v>
      </c>
      <c r="W158" s="30">
        <v>8.295519387006495</v>
      </c>
      <c r="X158" s="30">
        <v>8.72651020243568</v>
      </c>
      <c r="Y158" s="30">
        <v>7.733525271912987</v>
      </c>
      <c r="Z158" s="30">
        <v>7.108778625954199</v>
      </c>
      <c r="AA158" s="30">
        <v>7.697375355749974</v>
      </c>
      <c r="AB158" s="31">
        <v>7.270970942223847</v>
      </c>
      <c r="AC158" s="17">
        <v>7.4921524372843535</v>
      </c>
      <c r="AD158" s="49">
        <f t="shared" si="24"/>
        <v>7.437019622210948</v>
      </c>
      <c r="AE158" s="59">
        <f t="shared" si="25"/>
        <v>-0.00735874176812523</v>
      </c>
    </row>
    <row r="159" spans="1:31" ht="12">
      <c r="A159" s="13" t="s">
        <v>710</v>
      </c>
      <c r="B159" s="19" t="s">
        <v>718</v>
      </c>
      <c r="C159" s="5" t="s">
        <v>970</v>
      </c>
      <c r="D159" s="8">
        <v>9816</v>
      </c>
      <c r="E159" s="8">
        <v>9887</v>
      </c>
      <c r="F159" s="5">
        <f t="shared" si="18"/>
        <v>9851.5</v>
      </c>
      <c r="G159" s="52"/>
      <c r="H159" s="50"/>
      <c r="I159" s="44"/>
      <c r="J159" s="44">
        <v>344.8188855674458</v>
      </c>
      <c r="K159" s="44">
        <v>1784.338927038017</v>
      </c>
      <c r="L159" s="44">
        <v>2926.956070791561</v>
      </c>
      <c r="M159" s="44">
        <f t="shared" si="19"/>
        <v>-1142.6171437535443</v>
      </c>
      <c r="N159" s="44">
        <f t="shared" si="20"/>
        <v>-187.53399525475552</v>
      </c>
      <c r="O159" s="44"/>
      <c r="P159" s="44"/>
      <c r="Q159" s="44"/>
      <c r="R159" s="44">
        <f t="shared" si="21"/>
        <v>0</v>
      </c>
      <c r="S159" s="44">
        <f t="shared" si="22"/>
        <v>-187.53399525475552</v>
      </c>
      <c r="T159" s="44">
        <f t="shared" si="23"/>
        <v>9663.966004745245</v>
      </c>
      <c r="U159" s="5">
        <v>546</v>
      </c>
      <c r="V159" s="29">
        <v>7.782966422059151</v>
      </c>
      <c r="W159" s="30">
        <v>5.193979224083104</v>
      </c>
      <c r="X159" s="30">
        <v>5.0921024772390435</v>
      </c>
      <c r="Y159" s="30">
        <v>4.675843227907954</v>
      </c>
      <c r="Z159" s="30">
        <v>5.448851774530271</v>
      </c>
      <c r="AA159" s="30">
        <v>6.307612635939927</v>
      </c>
      <c r="AB159" s="31">
        <v>5.634091374718295</v>
      </c>
      <c r="AC159" s="17">
        <v>5.5623471882640585</v>
      </c>
      <c r="AD159" s="49">
        <f t="shared" si="24"/>
        <v>5.649854311696673</v>
      </c>
      <c r="AE159" s="59">
        <f t="shared" si="25"/>
        <v>0.015732049883050308</v>
      </c>
    </row>
    <row r="160" spans="1:31" ht="12">
      <c r="A160" s="13" t="s">
        <v>710</v>
      </c>
      <c r="B160" s="19" t="s">
        <v>728</v>
      </c>
      <c r="C160" s="5" t="s">
        <v>971</v>
      </c>
      <c r="D160" s="8">
        <v>11487</v>
      </c>
      <c r="E160" s="8">
        <v>11568</v>
      </c>
      <c r="F160" s="5">
        <f t="shared" si="18"/>
        <v>11527.5</v>
      </c>
      <c r="G160" s="52"/>
      <c r="H160" s="50"/>
      <c r="I160" s="44"/>
      <c r="J160" s="44">
        <v>325.0657348908229</v>
      </c>
      <c r="K160" s="44">
        <v>908.6607889042642</v>
      </c>
      <c r="L160" s="44">
        <v>3152.3136383680203</v>
      </c>
      <c r="M160" s="44">
        <f t="shared" si="19"/>
        <v>-2243.652849463756</v>
      </c>
      <c r="N160" s="44">
        <f t="shared" si="20"/>
        <v>-368.2433657895565</v>
      </c>
      <c r="O160" s="44"/>
      <c r="P160" s="44"/>
      <c r="Q160" s="44"/>
      <c r="R160" s="44">
        <f t="shared" si="21"/>
        <v>0</v>
      </c>
      <c r="S160" s="44">
        <f t="shared" si="22"/>
        <v>-368.2433657895565</v>
      </c>
      <c r="T160" s="44">
        <f t="shared" si="23"/>
        <v>11159.256634210444</v>
      </c>
      <c r="U160" s="5">
        <v>557</v>
      </c>
      <c r="V160" s="29">
        <v>4.67409525687802</v>
      </c>
      <c r="W160" s="30">
        <v>3.7505773672055422</v>
      </c>
      <c r="X160" s="30">
        <v>4.1918359875526265</v>
      </c>
      <c r="Y160" s="30">
        <v>4.600199221226116</v>
      </c>
      <c r="Z160" s="30">
        <v>4.805020170327207</v>
      </c>
      <c r="AA160" s="30">
        <v>4.815864022662889</v>
      </c>
      <c r="AB160" s="31">
        <v>4.992062092079732</v>
      </c>
      <c r="AC160" s="17">
        <v>4.848959693566641</v>
      </c>
      <c r="AD160" s="49">
        <f t="shared" si="24"/>
        <v>4.991371900995892</v>
      </c>
      <c r="AE160" s="59">
        <f t="shared" si="25"/>
        <v>0.029369641413641016</v>
      </c>
    </row>
    <row r="161" spans="1:31" ht="12">
      <c r="A161" s="13" t="s">
        <v>710</v>
      </c>
      <c r="B161" s="19" t="s">
        <v>729</v>
      </c>
      <c r="C161" s="5" t="s">
        <v>972</v>
      </c>
      <c r="D161" s="8">
        <v>9943</v>
      </c>
      <c r="E161" s="8">
        <v>9955</v>
      </c>
      <c r="F161" s="5">
        <f t="shared" si="18"/>
        <v>9949</v>
      </c>
      <c r="G161" s="52"/>
      <c r="H161" s="50"/>
      <c r="I161" s="44"/>
      <c r="J161" s="44">
        <v>279.1239578192023</v>
      </c>
      <c r="K161" s="44">
        <v>1148.2085638337205</v>
      </c>
      <c r="L161" s="44">
        <v>3196.991614421679</v>
      </c>
      <c r="M161" s="44">
        <f t="shared" si="19"/>
        <v>-2048.7830505879583</v>
      </c>
      <c r="N161" s="44">
        <f t="shared" si="20"/>
        <v>-336.2600263679038</v>
      </c>
      <c r="O161" s="44"/>
      <c r="P161" s="44"/>
      <c r="Q161" s="44"/>
      <c r="R161" s="44">
        <f t="shared" si="21"/>
        <v>0</v>
      </c>
      <c r="S161" s="44">
        <f t="shared" si="22"/>
        <v>-336.2600263679038</v>
      </c>
      <c r="T161" s="44">
        <f t="shared" si="23"/>
        <v>9612.739973632097</v>
      </c>
      <c r="U161" s="5">
        <v>660</v>
      </c>
      <c r="V161" s="29">
        <v>7.123256345758061</v>
      </c>
      <c r="W161" s="30">
        <v>6.569109164708396</v>
      </c>
      <c r="X161" s="30">
        <v>6.898384353741497</v>
      </c>
      <c r="Y161" s="30">
        <v>6.525610139310778</v>
      </c>
      <c r="Z161" s="30">
        <v>6.869990631830956</v>
      </c>
      <c r="AA161" s="30">
        <v>7.377218324391251</v>
      </c>
      <c r="AB161" s="31">
        <v>7.589149649497104</v>
      </c>
      <c r="AC161" s="17">
        <v>6.6378356632807005</v>
      </c>
      <c r="AD161" s="49">
        <f t="shared" si="24"/>
        <v>6.865888412777115</v>
      </c>
      <c r="AE161" s="59">
        <f t="shared" si="25"/>
        <v>0.03435649224610373</v>
      </c>
    </row>
    <row r="162" spans="1:31" ht="12">
      <c r="A162" s="13" t="s">
        <v>710</v>
      </c>
      <c r="B162" s="19" t="s">
        <v>706</v>
      </c>
      <c r="C162" s="5" t="s">
        <v>973</v>
      </c>
      <c r="D162" s="8">
        <v>14904</v>
      </c>
      <c r="E162" s="8">
        <v>15119</v>
      </c>
      <c r="F162" s="5">
        <f t="shared" si="18"/>
        <v>15011.5</v>
      </c>
      <c r="G162" s="52"/>
      <c r="H162" s="50"/>
      <c r="I162" s="44"/>
      <c r="J162" s="44">
        <v>479.52156587018084</v>
      </c>
      <c r="K162" s="44">
        <v>1332.8855100395695</v>
      </c>
      <c r="L162" s="44">
        <v>4357.880874884715</v>
      </c>
      <c r="M162" s="44">
        <f t="shared" si="19"/>
        <v>-3024.9953648451456</v>
      </c>
      <c r="N162" s="44">
        <f t="shared" si="20"/>
        <v>-496.4825440417933</v>
      </c>
      <c r="O162" s="44"/>
      <c r="P162" s="44"/>
      <c r="Q162" s="44"/>
      <c r="R162" s="44">
        <f t="shared" si="21"/>
        <v>0</v>
      </c>
      <c r="S162" s="44">
        <f t="shared" si="22"/>
        <v>-496.4825440417933</v>
      </c>
      <c r="T162" s="44">
        <f t="shared" si="23"/>
        <v>14515.017455958206</v>
      </c>
      <c r="U162" s="5">
        <v>872</v>
      </c>
      <c r="V162" s="29">
        <v>6.513047902885803</v>
      </c>
      <c r="W162" s="30">
        <v>5.684000853667212</v>
      </c>
      <c r="X162" s="30">
        <v>5.2985285795133</v>
      </c>
      <c r="Y162" s="30">
        <v>5.008054913497233</v>
      </c>
      <c r="Z162" s="30">
        <v>5.866018743491843</v>
      </c>
      <c r="AA162" s="30">
        <v>5.950333631423265</v>
      </c>
      <c r="AB162" s="31">
        <v>5.5336237408113265</v>
      </c>
      <c r="AC162" s="17">
        <v>5.850778314546431</v>
      </c>
      <c r="AD162" s="49">
        <f t="shared" si="24"/>
        <v>6.007571142410556</v>
      </c>
      <c r="AE162" s="59">
        <f t="shared" si="25"/>
        <v>0.026798627367969265</v>
      </c>
    </row>
    <row r="163" spans="1:31" ht="12">
      <c r="A163" s="13" t="s">
        <v>710</v>
      </c>
      <c r="B163" s="19" t="s">
        <v>730</v>
      </c>
      <c r="C163" s="5" t="s">
        <v>974</v>
      </c>
      <c r="D163" s="8">
        <v>12758</v>
      </c>
      <c r="E163" s="8">
        <v>12863</v>
      </c>
      <c r="F163" s="5">
        <f t="shared" si="18"/>
        <v>12810.5</v>
      </c>
      <c r="G163" s="52"/>
      <c r="H163" s="50"/>
      <c r="I163" s="44"/>
      <c r="J163" s="44">
        <v>439.42139607109897</v>
      </c>
      <c r="K163" s="44">
        <v>1496.416021489813</v>
      </c>
      <c r="L163" s="44">
        <v>3557.2945335246454</v>
      </c>
      <c r="M163" s="44">
        <f t="shared" si="19"/>
        <v>-2060.8785120348325</v>
      </c>
      <c r="N163" s="44">
        <f t="shared" si="20"/>
        <v>-338.24521468927855</v>
      </c>
      <c r="O163" s="44"/>
      <c r="P163" s="44"/>
      <c r="Q163" s="44"/>
      <c r="R163" s="44">
        <f t="shared" si="21"/>
        <v>0</v>
      </c>
      <c r="S163" s="44">
        <f t="shared" si="22"/>
        <v>-338.24521468927855</v>
      </c>
      <c r="T163" s="44">
        <f t="shared" si="23"/>
        <v>12472.25478531072</v>
      </c>
      <c r="U163" s="5">
        <v>613</v>
      </c>
      <c r="V163" s="29">
        <v>7.6604379808911816</v>
      </c>
      <c r="W163" s="30">
        <v>3.8461538461538463</v>
      </c>
      <c r="X163" s="30">
        <v>4.829476739498508</v>
      </c>
      <c r="Y163" s="30">
        <v>4.642026777840134</v>
      </c>
      <c r="Z163" s="30">
        <v>4.624415007535497</v>
      </c>
      <c r="AA163" s="30">
        <v>4.616112996133513</v>
      </c>
      <c r="AB163" s="31">
        <v>4.407474572262083</v>
      </c>
      <c r="AC163" s="17">
        <v>4.80482834300047</v>
      </c>
      <c r="AD163" s="49">
        <f t="shared" si="24"/>
        <v>4.914909216912124</v>
      </c>
      <c r="AE163" s="59">
        <f t="shared" si="25"/>
        <v>0.02291046964706153</v>
      </c>
    </row>
    <row r="164" spans="1:31" ht="12">
      <c r="A164" s="13" t="s">
        <v>710</v>
      </c>
      <c r="B164" s="19" t="s">
        <v>712</v>
      </c>
      <c r="C164" s="5" t="s">
        <v>975</v>
      </c>
      <c r="D164" s="8">
        <v>4851</v>
      </c>
      <c r="E164" s="8">
        <v>4907</v>
      </c>
      <c r="F164" s="5">
        <f t="shared" si="18"/>
        <v>4879</v>
      </c>
      <c r="G164" s="52"/>
      <c r="H164" s="50"/>
      <c r="I164" s="44"/>
      <c r="J164" s="44">
        <v>112.25627510500796</v>
      </c>
      <c r="K164" s="44">
        <v>329.25083920465306</v>
      </c>
      <c r="L164" s="44">
        <v>1501.189020379429</v>
      </c>
      <c r="M164" s="44">
        <f t="shared" si="19"/>
        <v>-1171.9381811747758</v>
      </c>
      <c r="N164" s="44">
        <f t="shared" si="20"/>
        <v>-192.346360728771</v>
      </c>
      <c r="O164" s="44"/>
      <c r="P164" s="44"/>
      <c r="Q164" s="44"/>
      <c r="R164" s="44">
        <f t="shared" si="21"/>
        <v>0</v>
      </c>
      <c r="S164" s="44">
        <f t="shared" si="22"/>
        <v>-192.346360728771</v>
      </c>
      <c r="T164" s="44">
        <f t="shared" si="23"/>
        <v>4686.653639271229</v>
      </c>
      <c r="U164" s="5">
        <v>272</v>
      </c>
      <c r="V164" s="29">
        <v>4.27807486631016</v>
      </c>
      <c r="W164" s="30">
        <v>7.365376056964842</v>
      </c>
      <c r="X164" s="30">
        <v>8.593238822246455</v>
      </c>
      <c r="Y164" s="30">
        <v>5.867070794544273</v>
      </c>
      <c r="Z164" s="30">
        <v>5.359780544418654</v>
      </c>
      <c r="AA164" s="30">
        <v>6.3070539419087135</v>
      </c>
      <c r="AB164" s="31">
        <v>4.630582424367153</v>
      </c>
      <c r="AC164" s="17">
        <v>5.607091321377036</v>
      </c>
      <c r="AD164" s="49">
        <f t="shared" si="24"/>
        <v>5.803714567699434</v>
      </c>
      <c r="AE164" s="59">
        <f t="shared" si="25"/>
        <v>0.03506688852610133</v>
      </c>
    </row>
    <row r="165" spans="1:31" ht="12">
      <c r="A165" s="13" t="s">
        <v>710</v>
      </c>
      <c r="B165" s="19" t="s">
        <v>719</v>
      </c>
      <c r="C165" s="5" t="s">
        <v>976</v>
      </c>
      <c r="D165" s="8">
        <v>6448</v>
      </c>
      <c r="E165" s="8">
        <v>6537</v>
      </c>
      <c r="F165" s="5">
        <f t="shared" si="18"/>
        <v>6492.5</v>
      </c>
      <c r="G165" s="52">
        <v>14771</v>
      </c>
      <c r="H165" s="50">
        <f>G165</f>
        <v>14771</v>
      </c>
      <c r="I165" s="44">
        <f>G165/365+(H165*10/24)/365</f>
        <v>57.33036529680365</v>
      </c>
      <c r="J165" s="44">
        <v>311.6897524874629</v>
      </c>
      <c r="K165" s="44">
        <v>2012.8281368184046</v>
      </c>
      <c r="L165" s="44">
        <v>1791.1858224789928</v>
      </c>
      <c r="M165" s="44">
        <f t="shared" si="19"/>
        <v>221.64231433941177</v>
      </c>
      <c r="N165" s="44">
        <f t="shared" si="20"/>
        <v>36.377424365466815</v>
      </c>
      <c r="O165" s="44"/>
      <c r="P165" s="44"/>
      <c r="Q165" s="44"/>
      <c r="R165" s="44">
        <f t="shared" si="21"/>
        <v>0</v>
      </c>
      <c r="S165" s="44">
        <f t="shared" si="22"/>
        <v>93.70778966227047</v>
      </c>
      <c r="T165" s="44">
        <f t="shared" si="23"/>
        <v>6586.20778966227</v>
      </c>
      <c r="U165" s="5">
        <v>389</v>
      </c>
      <c r="V165" s="29">
        <v>7.290745000884799</v>
      </c>
      <c r="W165" s="30">
        <v>8.045591686221924</v>
      </c>
      <c r="X165" s="30">
        <v>8.047493403693931</v>
      </c>
      <c r="Y165" s="30">
        <v>7.557088877936587</v>
      </c>
      <c r="Z165" s="30">
        <v>6.257128890337299</v>
      </c>
      <c r="AA165" s="30">
        <v>6.076193538016396</v>
      </c>
      <c r="AB165" s="31">
        <v>6.872525732383214</v>
      </c>
      <c r="AC165" s="17">
        <v>6.03287841191067</v>
      </c>
      <c r="AD165" s="49">
        <f t="shared" si="24"/>
        <v>5.906281921602527</v>
      </c>
      <c r="AE165" s="59">
        <f t="shared" si="25"/>
        <v>-0.02098442595133444</v>
      </c>
    </row>
    <row r="166" spans="1:31" ht="12">
      <c r="A166" s="13" t="s">
        <v>710</v>
      </c>
      <c r="B166" s="19" t="s">
        <v>713</v>
      </c>
      <c r="C166" s="5" t="s">
        <v>977</v>
      </c>
      <c r="D166" s="8">
        <v>13241</v>
      </c>
      <c r="E166" s="8">
        <v>13431</v>
      </c>
      <c r="F166" s="5">
        <f t="shared" si="18"/>
        <v>13336</v>
      </c>
      <c r="G166" s="52"/>
      <c r="H166" s="50"/>
      <c r="I166" s="44"/>
      <c r="J166" s="44">
        <v>814.8954930132643</v>
      </c>
      <c r="K166" s="44">
        <v>2068.9876191914373</v>
      </c>
      <c r="L166" s="44">
        <v>3532.9408425063953</v>
      </c>
      <c r="M166" s="44">
        <f t="shared" si="19"/>
        <v>-1463.953223314958</v>
      </c>
      <c r="N166" s="44">
        <f t="shared" si="20"/>
        <v>-240.2738295457855</v>
      </c>
      <c r="O166" s="44"/>
      <c r="P166" s="44"/>
      <c r="Q166" s="44"/>
      <c r="R166" s="44">
        <f t="shared" si="21"/>
        <v>0</v>
      </c>
      <c r="S166" s="44">
        <f t="shared" si="22"/>
        <v>-240.2738295457855</v>
      </c>
      <c r="T166" s="44">
        <f t="shared" si="23"/>
        <v>13095.726170454214</v>
      </c>
      <c r="U166" s="5">
        <v>1109</v>
      </c>
      <c r="V166" s="29">
        <v>6.810067055647479</v>
      </c>
      <c r="W166" s="30">
        <v>7.881571393422456</v>
      </c>
      <c r="X166" s="30">
        <v>6.527331189710611</v>
      </c>
      <c r="Y166" s="30">
        <v>7.418538437203416</v>
      </c>
      <c r="Z166" s="30">
        <v>8.289587087675311</v>
      </c>
      <c r="AA166" s="30">
        <v>7.5253032527234796</v>
      </c>
      <c r="AB166" s="31">
        <v>8.45276621975651</v>
      </c>
      <c r="AC166" s="17">
        <v>8.375500339853485</v>
      </c>
      <c r="AD166" s="49">
        <f t="shared" si="24"/>
        <v>8.468411644877385</v>
      </c>
      <c r="AE166" s="59">
        <f t="shared" si="25"/>
        <v>0.011093224434819336</v>
      </c>
    </row>
    <row r="167" spans="1:31" ht="12">
      <c r="A167" s="13" t="s">
        <v>710</v>
      </c>
      <c r="B167" s="19" t="s">
        <v>731</v>
      </c>
      <c r="C167" s="5" t="s">
        <v>978</v>
      </c>
      <c r="D167" s="8">
        <v>7461</v>
      </c>
      <c r="E167" s="8">
        <v>7471</v>
      </c>
      <c r="F167" s="5">
        <f t="shared" si="18"/>
        <v>7466</v>
      </c>
      <c r="G167" s="52"/>
      <c r="H167" s="50"/>
      <c r="I167" s="44"/>
      <c r="J167" s="44">
        <v>274.5338406633227</v>
      </c>
      <c r="K167" s="44">
        <v>3007.5922485636315</v>
      </c>
      <c r="L167" s="44">
        <v>1715.6991059367458</v>
      </c>
      <c r="M167" s="44">
        <f t="shared" si="19"/>
        <v>1291.8931426268857</v>
      </c>
      <c r="N167" s="44">
        <f t="shared" si="20"/>
        <v>212.0341741794298</v>
      </c>
      <c r="O167" s="44"/>
      <c r="P167" s="44"/>
      <c r="Q167" s="44"/>
      <c r="R167" s="44">
        <f t="shared" si="21"/>
        <v>0</v>
      </c>
      <c r="S167" s="44">
        <f t="shared" si="22"/>
        <v>212.0341741794298</v>
      </c>
      <c r="T167" s="44">
        <f t="shared" si="23"/>
        <v>7678.03417417943</v>
      </c>
      <c r="U167" s="5">
        <v>510</v>
      </c>
      <c r="V167" s="29">
        <v>8.310528589946708</v>
      </c>
      <c r="W167" s="30">
        <v>8.506799888981405</v>
      </c>
      <c r="X167" s="30">
        <v>7.059800664451828</v>
      </c>
      <c r="Y167" s="30">
        <v>6.580927623477904</v>
      </c>
      <c r="Z167" s="30">
        <v>6.930827886710239</v>
      </c>
      <c r="AA167" s="30">
        <v>7.729994556341861</v>
      </c>
      <c r="AB167" s="31">
        <v>7.60187040748163</v>
      </c>
      <c r="AC167" s="17">
        <v>6.835544833132288</v>
      </c>
      <c r="AD167" s="49">
        <f t="shared" si="24"/>
        <v>6.642325215418893</v>
      </c>
      <c r="AE167" s="59">
        <f t="shared" si="25"/>
        <v>-0.02826689348548316</v>
      </c>
    </row>
    <row r="168" spans="1:31" ht="12">
      <c r="A168" s="13" t="s">
        <v>710</v>
      </c>
      <c r="B168" s="19" t="s">
        <v>724</v>
      </c>
      <c r="C168" s="5" t="s">
        <v>979</v>
      </c>
      <c r="D168" s="8">
        <v>6890</v>
      </c>
      <c r="E168" s="8">
        <v>6912</v>
      </c>
      <c r="F168" s="5">
        <f t="shared" si="18"/>
        <v>6901</v>
      </c>
      <c r="G168" s="52"/>
      <c r="H168" s="50"/>
      <c r="I168" s="44"/>
      <c r="J168" s="44">
        <v>193.38029122877248</v>
      </c>
      <c r="K168" s="44">
        <v>1889.5318252606091</v>
      </c>
      <c r="L168" s="44">
        <v>2382.6160888548166</v>
      </c>
      <c r="M168" s="44">
        <f t="shared" si="19"/>
        <v>-493.0842635942074</v>
      </c>
      <c r="N168" s="44">
        <f t="shared" si="20"/>
        <v>-80.92829908476847</v>
      </c>
      <c r="O168" s="44"/>
      <c r="P168" s="44"/>
      <c r="Q168" s="44"/>
      <c r="R168" s="44">
        <f t="shared" si="21"/>
        <v>0</v>
      </c>
      <c r="S168" s="44">
        <f t="shared" si="22"/>
        <v>-80.92829908476847</v>
      </c>
      <c r="T168" s="44">
        <f t="shared" si="23"/>
        <v>6820.071700915231</v>
      </c>
      <c r="U168" s="5">
        <v>468</v>
      </c>
      <c r="V168" s="29">
        <v>9.16368591381366</v>
      </c>
      <c r="W168" s="30">
        <v>6.558920445630001</v>
      </c>
      <c r="X168" s="30">
        <v>5.9375</v>
      </c>
      <c r="Y168" s="30">
        <v>7.543993879112472</v>
      </c>
      <c r="Z168" s="30">
        <v>7.352719602229923</v>
      </c>
      <c r="AA168" s="30">
        <v>7.453874538745388</v>
      </c>
      <c r="AB168" s="31">
        <v>7.0588235294117645</v>
      </c>
      <c r="AC168" s="17">
        <v>6.7924528301886795</v>
      </c>
      <c r="AD168" s="49">
        <f t="shared" si="24"/>
        <v>6.862097944471697</v>
      </c>
      <c r="AE168" s="59">
        <f t="shared" si="25"/>
        <v>0.010253308491666425</v>
      </c>
    </row>
    <row r="169" spans="1:31" ht="12">
      <c r="A169" s="13" t="s">
        <v>710</v>
      </c>
      <c r="B169" s="19" t="s">
        <v>720</v>
      </c>
      <c r="C169" s="5" t="s">
        <v>980</v>
      </c>
      <c r="D169" s="8">
        <v>26412</v>
      </c>
      <c r="E169" s="8">
        <v>26788</v>
      </c>
      <c r="F169" s="5">
        <f t="shared" si="18"/>
        <v>26600</v>
      </c>
      <c r="G169" s="52"/>
      <c r="H169" s="50"/>
      <c r="I169" s="44"/>
      <c r="J169" s="44">
        <v>2314.4810775705705</v>
      </c>
      <c r="K169" s="44">
        <v>12523.819322511974</v>
      </c>
      <c r="L169" s="44">
        <v>6811.428004481084</v>
      </c>
      <c r="M169" s="44">
        <f t="shared" si="19"/>
        <v>5712.39131803089</v>
      </c>
      <c r="N169" s="44">
        <f t="shared" si="20"/>
        <v>937.5560065638028</v>
      </c>
      <c r="O169" s="44"/>
      <c r="P169" s="44"/>
      <c r="Q169" s="44"/>
      <c r="R169" s="44">
        <f t="shared" si="21"/>
        <v>0</v>
      </c>
      <c r="S169" s="44">
        <f t="shared" si="22"/>
        <v>937.5560065638028</v>
      </c>
      <c r="T169" s="44">
        <f t="shared" si="23"/>
        <v>27537.556006563802</v>
      </c>
      <c r="U169" s="5">
        <v>3664</v>
      </c>
      <c r="V169" s="29">
        <v>13.233127026230473</v>
      </c>
      <c r="W169" s="30">
        <v>11.353244078269825</v>
      </c>
      <c r="X169" s="30">
        <v>11.877315767805682</v>
      </c>
      <c r="Y169" s="30">
        <v>12.188286897896191</v>
      </c>
      <c r="Z169" s="30">
        <v>12.666267225883763</v>
      </c>
      <c r="AA169" s="30">
        <v>13.248163775589935</v>
      </c>
      <c r="AB169" s="31">
        <v>12.358428993742082</v>
      </c>
      <c r="AC169" s="17">
        <v>13.872482205058306</v>
      </c>
      <c r="AD169" s="49">
        <f t="shared" si="24"/>
        <v>13.30546544917296</v>
      </c>
      <c r="AE169" s="59">
        <f t="shared" si="25"/>
        <v>-0.04087348950994476</v>
      </c>
    </row>
    <row r="170" spans="1:31" ht="12">
      <c r="A170" s="13" t="s">
        <v>710</v>
      </c>
      <c r="B170" s="19" t="s">
        <v>725</v>
      </c>
      <c r="C170" s="5" t="s">
        <v>981</v>
      </c>
      <c r="D170" s="8">
        <v>8097</v>
      </c>
      <c r="E170" s="8">
        <v>8245</v>
      </c>
      <c r="F170" s="5">
        <f t="shared" si="18"/>
        <v>8171</v>
      </c>
      <c r="G170" s="52"/>
      <c r="H170" s="50"/>
      <c r="I170" s="44"/>
      <c r="J170" s="44">
        <v>369.17191311305794</v>
      </c>
      <c r="K170" s="44">
        <v>1115.5148093553323</v>
      </c>
      <c r="L170" s="44">
        <v>2532.9170009967165</v>
      </c>
      <c r="M170" s="44">
        <f t="shared" si="19"/>
        <v>-1417.4021916413842</v>
      </c>
      <c r="N170" s="44">
        <f t="shared" si="20"/>
        <v>-232.63356176168955</v>
      </c>
      <c r="O170" s="44"/>
      <c r="P170" s="44"/>
      <c r="Q170" s="44"/>
      <c r="R170" s="44">
        <f t="shared" si="21"/>
        <v>0</v>
      </c>
      <c r="S170" s="44">
        <f t="shared" si="22"/>
        <v>-232.63356176168955</v>
      </c>
      <c r="T170" s="44">
        <f t="shared" si="23"/>
        <v>7938.36643823831</v>
      </c>
      <c r="U170" s="5">
        <v>391</v>
      </c>
      <c r="V170" s="29">
        <v>5.200510131784044</v>
      </c>
      <c r="W170" s="30">
        <v>4.6828205826300024</v>
      </c>
      <c r="X170" s="30">
        <v>4.434352878322426</v>
      </c>
      <c r="Y170" s="30">
        <v>4.710667891352841</v>
      </c>
      <c r="Z170" s="30">
        <v>4.296925254084652</v>
      </c>
      <c r="AA170" s="30">
        <v>3.935392898346366</v>
      </c>
      <c r="AB170" s="31">
        <v>4.526593738211996</v>
      </c>
      <c r="AC170" s="17">
        <v>4.8289489934543655</v>
      </c>
      <c r="AD170" s="49">
        <f t="shared" si="24"/>
        <v>4.925446602169843</v>
      </c>
      <c r="AE170" s="59">
        <f t="shared" si="25"/>
        <v>0.01998314930356063</v>
      </c>
    </row>
    <row r="171" spans="1:31" ht="12">
      <c r="A171" s="13" t="s">
        <v>710</v>
      </c>
      <c r="B171" s="19" t="s">
        <v>732</v>
      </c>
      <c r="C171" s="5" t="s">
        <v>982</v>
      </c>
      <c r="D171" s="8">
        <v>21865</v>
      </c>
      <c r="E171" s="8">
        <v>21873</v>
      </c>
      <c r="F171" s="5">
        <f t="shared" si="18"/>
        <v>21869</v>
      </c>
      <c r="G171" s="52">
        <v>49740</v>
      </c>
      <c r="H171" s="50">
        <f>G171</f>
        <v>49740</v>
      </c>
      <c r="I171" s="44">
        <f>G171/365+(H171*10/24)/365</f>
        <v>193.05479452054794</v>
      </c>
      <c r="J171" s="44">
        <v>978.0594188655692</v>
      </c>
      <c r="K171" s="44">
        <v>6743.593584655171</v>
      </c>
      <c r="L171" s="44">
        <v>5300.597439357196</v>
      </c>
      <c r="M171" s="44">
        <f t="shared" si="19"/>
        <v>1442.996145297975</v>
      </c>
      <c r="N171" s="44">
        <f t="shared" si="20"/>
        <v>236.8342132308406</v>
      </c>
      <c r="O171" s="44"/>
      <c r="P171" s="44"/>
      <c r="Q171" s="44"/>
      <c r="R171" s="44">
        <f t="shared" si="21"/>
        <v>0</v>
      </c>
      <c r="S171" s="44">
        <f t="shared" si="22"/>
        <v>429.88900775138853</v>
      </c>
      <c r="T171" s="44">
        <f t="shared" si="23"/>
        <v>22298.88900775139</v>
      </c>
      <c r="U171" s="5">
        <v>1405</v>
      </c>
      <c r="V171" s="29">
        <v>7.0518546377697335</v>
      </c>
      <c r="W171" s="30">
        <v>6.265138811253959</v>
      </c>
      <c r="X171" s="30">
        <v>6.349800983376258</v>
      </c>
      <c r="Y171" s="30">
        <v>6.226080462988892</v>
      </c>
      <c r="Z171" s="30">
        <v>6.884242733299336</v>
      </c>
      <c r="AA171" s="30">
        <v>7.2596377148165345</v>
      </c>
      <c r="AB171" s="31">
        <v>6.101163005353516</v>
      </c>
      <c r="AC171" s="17">
        <v>6.425794648982391</v>
      </c>
      <c r="AD171" s="49">
        <f t="shared" si="24"/>
        <v>6.300762336238382</v>
      </c>
      <c r="AE171" s="59">
        <f t="shared" si="25"/>
        <v>-0.01945787557400545</v>
      </c>
    </row>
    <row r="172" spans="1:31" ht="12">
      <c r="A172" s="13" t="s">
        <v>710</v>
      </c>
      <c r="B172" s="19" t="s">
        <v>721</v>
      </c>
      <c r="C172" s="5" t="s">
        <v>983</v>
      </c>
      <c r="D172" s="8">
        <v>23783</v>
      </c>
      <c r="E172" s="8">
        <v>24085</v>
      </c>
      <c r="F172" s="5">
        <f t="shared" si="18"/>
        <v>23934</v>
      </c>
      <c r="G172" s="52"/>
      <c r="H172" s="50"/>
      <c r="I172" s="44"/>
      <c r="J172" s="44">
        <v>1282.6234182075957</v>
      </c>
      <c r="K172" s="44">
        <v>3493.449839618345</v>
      </c>
      <c r="L172" s="44">
        <v>7008.437549883103</v>
      </c>
      <c r="M172" s="44">
        <f t="shared" si="19"/>
        <v>-3514.9877102647583</v>
      </c>
      <c r="N172" s="44">
        <f t="shared" si="20"/>
        <v>-576.9033767617758</v>
      </c>
      <c r="O172" s="44"/>
      <c r="P172" s="44"/>
      <c r="Q172" s="44"/>
      <c r="R172" s="44">
        <f t="shared" si="21"/>
        <v>0</v>
      </c>
      <c r="S172" s="44">
        <f t="shared" si="22"/>
        <v>-576.9033767617758</v>
      </c>
      <c r="T172" s="44">
        <f t="shared" si="23"/>
        <v>23357.096623238223</v>
      </c>
      <c r="U172" s="5">
        <v>1548</v>
      </c>
      <c r="V172" s="29">
        <v>7.371511113182051</v>
      </c>
      <c r="W172" s="30">
        <v>6.976322235326136</v>
      </c>
      <c r="X172" s="30">
        <v>6.366689053055742</v>
      </c>
      <c r="Y172" s="30">
        <v>6.573328050015409</v>
      </c>
      <c r="Z172" s="30">
        <v>6.5199389845282205</v>
      </c>
      <c r="AA172" s="30">
        <v>7.881053671952215</v>
      </c>
      <c r="AB172" s="31">
        <v>7.200781216830128</v>
      </c>
      <c r="AC172" s="17">
        <v>6.508850859857882</v>
      </c>
      <c r="AD172" s="49">
        <f t="shared" si="24"/>
        <v>6.627536054544889</v>
      </c>
      <c r="AE172" s="59">
        <f t="shared" si="25"/>
        <v>0.01823443142920601</v>
      </c>
    </row>
    <row r="173" spans="1:31" ht="12">
      <c r="A173" s="13" t="s">
        <v>710</v>
      </c>
      <c r="B173" s="19" t="s">
        <v>707</v>
      </c>
      <c r="C173" s="5" t="s">
        <v>984</v>
      </c>
      <c r="D173" s="8">
        <v>10159</v>
      </c>
      <c r="E173" s="8">
        <v>10239</v>
      </c>
      <c r="F173" s="5">
        <f t="shared" si="18"/>
        <v>10199</v>
      </c>
      <c r="G173" s="52"/>
      <c r="H173" s="50"/>
      <c r="I173" s="44"/>
      <c r="J173" s="44">
        <v>335.13359798772757</v>
      </c>
      <c r="K173" s="44">
        <v>612.7631020809328</v>
      </c>
      <c r="L173" s="44">
        <v>3257.351341175407</v>
      </c>
      <c r="M173" s="44">
        <f t="shared" si="19"/>
        <v>-2644.5882390944744</v>
      </c>
      <c r="N173" s="44">
        <f t="shared" si="20"/>
        <v>-434.04757314589966</v>
      </c>
      <c r="O173" s="44"/>
      <c r="P173" s="44"/>
      <c r="Q173" s="44"/>
      <c r="R173" s="44">
        <f t="shared" si="21"/>
        <v>0</v>
      </c>
      <c r="S173" s="44">
        <f t="shared" si="22"/>
        <v>-434.04757314589966</v>
      </c>
      <c r="T173" s="44">
        <f t="shared" si="23"/>
        <v>9764.9524268541</v>
      </c>
      <c r="U173" s="5">
        <v>526</v>
      </c>
      <c r="V173" s="29">
        <v>4.652441706995161</v>
      </c>
      <c r="W173" s="30">
        <v>5.0423728813559325</v>
      </c>
      <c r="X173" s="30">
        <v>5.516088591725867</v>
      </c>
      <c r="Y173" s="30">
        <v>5.368920032976092</v>
      </c>
      <c r="Z173" s="30">
        <v>5.125342535268446</v>
      </c>
      <c r="AA173" s="30">
        <v>5.271678640089042</v>
      </c>
      <c r="AB173" s="31">
        <v>4.429876837504966</v>
      </c>
      <c r="AC173" s="17">
        <v>5.177674968008662</v>
      </c>
      <c r="AD173" s="49">
        <f t="shared" si="24"/>
        <v>5.386610983925268</v>
      </c>
      <c r="AE173" s="59">
        <f t="shared" si="25"/>
        <v>0.04035325067864627</v>
      </c>
    </row>
    <row r="174" spans="1:31" ht="12">
      <c r="A174" s="13" t="s">
        <v>710</v>
      </c>
      <c r="B174" s="19" t="s">
        <v>722</v>
      </c>
      <c r="C174" s="5" t="s">
        <v>985</v>
      </c>
      <c r="D174" s="8">
        <v>29664</v>
      </c>
      <c r="E174" s="8">
        <v>29733</v>
      </c>
      <c r="F174" s="5">
        <f t="shared" si="18"/>
        <v>29698.5</v>
      </c>
      <c r="G174" s="52">
        <v>87572</v>
      </c>
      <c r="H174" s="50">
        <f>G174</f>
        <v>87572</v>
      </c>
      <c r="I174" s="44">
        <f>G174/365+(H174*10/24)/365</f>
        <v>339.89132420091323</v>
      </c>
      <c r="J174" s="44">
        <v>1302.719892751373</v>
      </c>
      <c r="K174" s="44">
        <v>7146.713237618945</v>
      </c>
      <c r="L174" s="44">
        <v>6217.909960462261</v>
      </c>
      <c r="M174" s="44">
        <f t="shared" si="19"/>
        <v>928.8032771566841</v>
      </c>
      <c r="N174" s="44">
        <f t="shared" si="20"/>
        <v>152.44142827991126</v>
      </c>
      <c r="O174" s="44"/>
      <c r="P174" s="44"/>
      <c r="Q174" s="44"/>
      <c r="R174" s="44">
        <f t="shared" si="21"/>
        <v>0</v>
      </c>
      <c r="S174" s="44">
        <f t="shared" si="22"/>
        <v>492.3327524808245</v>
      </c>
      <c r="T174" s="44">
        <f t="shared" si="23"/>
        <v>30190.832752480823</v>
      </c>
      <c r="U174" s="5">
        <v>3555</v>
      </c>
      <c r="V174" s="29">
        <v>9.611536603877733</v>
      </c>
      <c r="W174" s="30">
        <v>11.994526171741361</v>
      </c>
      <c r="X174" s="30">
        <v>11.441241685144124</v>
      </c>
      <c r="Y174" s="30">
        <v>11.827335192870263</v>
      </c>
      <c r="Z174" s="30">
        <v>9.399619668568324</v>
      </c>
      <c r="AA174" s="30">
        <v>9.61916378667751</v>
      </c>
      <c r="AB174" s="31">
        <v>10.41624434083384</v>
      </c>
      <c r="AC174" s="17">
        <v>11.984223300970873</v>
      </c>
      <c r="AD174" s="49">
        <f t="shared" si="24"/>
        <v>11.775097524290318</v>
      </c>
      <c r="AE174" s="59">
        <f t="shared" si="25"/>
        <v>-0.017450090125040722</v>
      </c>
    </row>
    <row r="175" spans="1:31" ht="12">
      <c r="A175" s="13" t="s">
        <v>710</v>
      </c>
      <c r="B175" s="19" t="s">
        <v>733</v>
      </c>
      <c r="C175" s="5" t="s">
        <v>986</v>
      </c>
      <c r="D175" s="8">
        <v>33104</v>
      </c>
      <c r="E175" s="8">
        <v>33222</v>
      </c>
      <c r="F175" s="5">
        <f t="shared" si="18"/>
        <v>33163</v>
      </c>
      <c r="G175" s="52">
        <v>84097</v>
      </c>
      <c r="H175" s="50">
        <f>G175</f>
        <v>84097</v>
      </c>
      <c r="I175" s="44">
        <f>G175/365+(H175*10/24)/365</f>
        <v>326.4038812785388</v>
      </c>
      <c r="J175" s="44">
        <v>2631.013193838733</v>
      </c>
      <c r="K175" s="44">
        <v>16607.8850254581</v>
      </c>
      <c r="L175" s="44">
        <v>7973.249547517309</v>
      </c>
      <c r="M175" s="44">
        <f t="shared" si="19"/>
        <v>8634.635477940792</v>
      </c>
      <c r="N175" s="44">
        <f t="shared" si="20"/>
        <v>1417.174333151755</v>
      </c>
      <c r="O175" s="44"/>
      <c r="P175" s="44"/>
      <c r="Q175" s="44"/>
      <c r="R175" s="44">
        <f t="shared" si="21"/>
        <v>0</v>
      </c>
      <c r="S175" s="44">
        <f t="shared" si="22"/>
        <v>1743.5782144302939</v>
      </c>
      <c r="T175" s="44">
        <f t="shared" si="23"/>
        <v>34906.578214430294</v>
      </c>
      <c r="U175" s="5">
        <v>3597</v>
      </c>
      <c r="V175" s="29">
        <v>11.191312473818193</v>
      </c>
      <c r="W175" s="30">
        <v>11.585422977235112</v>
      </c>
      <c r="X175" s="30">
        <v>10.925126548864943</v>
      </c>
      <c r="Y175" s="30">
        <v>10.6274557956778</v>
      </c>
      <c r="Z175" s="30">
        <v>10.977916056612983</v>
      </c>
      <c r="AA175" s="30">
        <v>10.801234077649143</v>
      </c>
      <c r="AB175" s="31">
        <v>10.148890914615619</v>
      </c>
      <c r="AC175" s="17">
        <v>10.865756404059933</v>
      </c>
      <c r="AD175" s="49">
        <f t="shared" si="24"/>
        <v>10.304647960346365</v>
      </c>
      <c r="AE175" s="59">
        <f t="shared" si="25"/>
        <v>-0.051640072061979306</v>
      </c>
    </row>
    <row r="176" spans="1:31" ht="12">
      <c r="A176" s="13" t="s">
        <v>710</v>
      </c>
      <c r="B176" s="19" t="s">
        <v>726</v>
      </c>
      <c r="C176" s="5" t="s">
        <v>987</v>
      </c>
      <c r="D176" s="8">
        <v>6981</v>
      </c>
      <c r="E176" s="8">
        <v>7117</v>
      </c>
      <c r="F176" s="5">
        <f t="shared" si="18"/>
        <v>7049</v>
      </c>
      <c r="G176" s="52"/>
      <c r="H176" s="50"/>
      <c r="I176" s="44"/>
      <c r="J176" s="44">
        <v>185.40892621764155</v>
      </c>
      <c r="K176" s="44">
        <v>924.8741332796436</v>
      </c>
      <c r="L176" s="44">
        <v>2274.2385756437316</v>
      </c>
      <c r="M176" s="44">
        <f t="shared" si="19"/>
        <v>-1349.364442364088</v>
      </c>
      <c r="N176" s="44">
        <f t="shared" si="20"/>
        <v>-221.46674965855794</v>
      </c>
      <c r="O176" s="44"/>
      <c r="P176" s="44"/>
      <c r="Q176" s="44"/>
      <c r="R176" s="44">
        <f t="shared" si="21"/>
        <v>0</v>
      </c>
      <c r="S176" s="44">
        <f t="shared" si="22"/>
        <v>-221.46674965855794</v>
      </c>
      <c r="T176" s="44">
        <f t="shared" si="23"/>
        <v>6827.533250341442</v>
      </c>
      <c r="U176" s="5">
        <v>359</v>
      </c>
      <c r="V176" s="29">
        <v>3.437644519808848</v>
      </c>
      <c r="W176" s="30">
        <v>4.72655658233601</v>
      </c>
      <c r="X176" s="30">
        <v>5.197505197505198</v>
      </c>
      <c r="Y176" s="30">
        <v>6.071271447426309</v>
      </c>
      <c r="Z176" s="30">
        <v>6.051371353939921</v>
      </c>
      <c r="AA176" s="30">
        <v>5.37915035522691</v>
      </c>
      <c r="AB176" s="31">
        <v>5.165945165945166</v>
      </c>
      <c r="AC176" s="17">
        <v>5.14252972353531</v>
      </c>
      <c r="AD176" s="49">
        <f t="shared" si="24"/>
        <v>5.258121591455399</v>
      </c>
      <c r="AE176" s="59">
        <f t="shared" si="25"/>
        <v>0.022477627575213006</v>
      </c>
    </row>
    <row r="177" spans="1:31" ht="12">
      <c r="A177" s="13" t="s">
        <v>710</v>
      </c>
      <c r="B177" s="19" t="s">
        <v>714</v>
      </c>
      <c r="C177" s="5" t="s">
        <v>988</v>
      </c>
      <c r="D177" s="8">
        <v>3202</v>
      </c>
      <c r="E177" s="8">
        <v>3275</v>
      </c>
      <c r="F177" s="5">
        <f t="shared" si="18"/>
        <v>3238.5</v>
      </c>
      <c r="G177" s="52"/>
      <c r="H177" s="50"/>
      <c r="I177" s="44"/>
      <c r="J177" s="44">
        <v>108.41622253467155</v>
      </c>
      <c r="K177" s="44">
        <v>117.35584990641503</v>
      </c>
      <c r="L177" s="44">
        <v>1048.05998131195</v>
      </c>
      <c r="M177" s="44">
        <f t="shared" si="19"/>
        <v>-930.7041314055349</v>
      </c>
      <c r="N177" s="44">
        <f t="shared" si="20"/>
        <v>-152.7534092383913</v>
      </c>
      <c r="O177" s="44"/>
      <c r="P177" s="44"/>
      <c r="Q177" s="44"/>
      <c r="R177" s="44">
        <f t="shared" si="21"/>
        <v>0</v>
      </c>
      <c r="S177" s="44">
        <f t="shared" si="22"/>
        <v>-152.7534092383913</v>
      </c>
      <c r="T177" s="44">
        <f t="shared" si="23"/>
        <v>3085.746590761609</v>
      </c>
      <c r="U177" s="5">
        <v>200</v>
      </c>
      <c r="V177" s="29">
        <v>9.058988764044944</v>
      </c>
      <c r="W177" s="30">
        <v>4.616406509465294</v>
      </c>
      <c r="X177" s="30">
        <v>5.247718383311604</v>
      </c>
      <c r="Y177" s="30">
        <v>3.827597298166613</v>
      </c>
      <c r="Z177" s="30">
        <v>5.338417540514776</v>
      </c>
      <c r="AA177" s="30">
        <v>5.296745373324825</v>
      </c>
      <c r="AB177" s="31">
        <v>5.861960289946423</v>
      </c>
      <c r="AC177" s="17">
        <v>6.2460961898813245</v>
      </c>
      <c r="AD177" s="49">
        <f t="shared" si="24"/>
        <v>6.481413626082529</v>
      </c>
      <c r="AE177" s="59">
        <f t="shared" si="25"/>
        <v>0.0376743215358128</v>
      </c>
    </row>
    <row r="178" spans="1:31" ht="12">
      <c r="A178" s="13" t="s">
        <v>710</v>
      </c>
      <c r="B178" s="19" t="s">
        <v>734</v>
      </c>
      <c r="C178" s="5" t="s">
        <v>989</v>
      </c>
      <c r="D178" s="8">
        <v>14076</v>
      </c>
      <c r="E178" s="8">
        <v>14081</v>
      </c>
      <c r="F178" s="5">
        <f t="shared" si="18"/>
        <v>14078.5</v>
      </c>
      <c r="G178" s="52"/>
      <c r="H178" s="50"/>
      <c r="I178" s="44"/>
      <c r="J178" s="44">
        <v>338.3215401588946</v>
      </c>
      <c r="K178" s="44">
        <v>1908.5286404131277</v>
      </c>
      <c r="L178" s="44">
        <v>2769.6281790197013</v>
      </c>
      <c r="M178" s="44">
        <f t="shared" si="19"/>
        <v>-861.0995386065736</v>
      </c>
      <c r="N178" s="44">
        <f t="shared" si="20"/>
        <v>-141.32943625931523</v>
      </c>
      <c r="O178" s="44"/>
      <c r="P178" s="44"/>
      <c r="Q178" s="44"/>
      <c r="R178" s="44">
        <f t="shared" si="21"/>
        <v>0</v>
      </c>
      <c r="S178" s="44">
        <f t="shared" si="22"/>
        <v>-141.32943625931523</v>
      </c>
      <c r="T178" s="44">
        <f t="shared" si="23"/>
        <v>13937.170563740685</v>
      </c>
      <c r="U178" s="5">
        <v>699</v>
      </c>
      <c r="V178" s="29">
        <v>5.165778567199526</v>
      </c>
      <c r="W178" s="30">
        <v>3.9546400631594056</v>
      </c>
      <c r="X178" s="30">
        <v>4.053375421479303</v>
      </c>
      <c r="Y178" s="30">
        <v>5.087894812062312</v>
      </c>
      <c r="Z178" s="30">
        <v>3.9307840205084386</v>
      </c>
      <c r="AA178" s="30">
        <v>4.289813486370158</v>
      </c>
      <c r="AB178" s="31">
        <v>4.049799656554093</v>
      </c>
      <c r="AC178" s="17">
        <v>4.965899403239557</v>
      </c>
      <c r="AD178" s="49">
        <f t="shared" si="24"/>
        <v>5.015365183364671</v>
      </c>
      <c r="AE178" s="59">
        <f t="shared" si="25"/>
        <v>0.00996109186038784</v>
      </c>
    </row>
    <row r="179" spans="1:31" ht="12">
      <c r="A179" s="13" t="s">
        <v>710</v>
      </c>
      <c r="B179" s="19" t="s">
        <v>715</v>
      </c>
      <c r="C179" s="5" t="s">
        <v>990</v>
      </c>
      <c r="D179" s="8">
        <v>8263</v>
      </c>
      <c r="E179" s="8">
        <v>8387</v>
      </c>
      <c r="F179" s="5">
        <f t="shared" si="18"/>
        <v>8325</v>
      </c>
      <c r="G179" s="52"/>
      <c r="H179" s="50"/>
      <c r="I179" s="44"/>
      <c r="J179" s="44">
        <v>281.69223237893596</v>
      </c>
      <c r="K179" s="44">
        <v>459.7898493725125</v>
      </c>
      <c r="L179" s="44">
        <v>2674.1485022485845</v>
      </c>
      <c r="M179" s="44">
        <f t="shared" si="19"/>
        <v>-2214.358652876072</v>
      </c>
      <c r="N179" s="44">
        <f t="shared" si="20"/>
        <v>-363.43540561330735</v>
      </c>
      <c r="O179" s="44"/>
      <c r="P179" s="44"/>
      <c r="Q179" s="44"/>
      <c r="R179" s="44">
        <f t="shared" si="21"/>
        <v>0</v>
      </c>
      <c r="S179" s="44">
        <f t="shared" si="22"/>
        <v>-363.43540561330735</v>
      </c>
      <c r="T179" s="44">
        <f t="shared" si="23"/>
        <v>7961.564594386693</v>
      </c>
      <c r="U179" s="5">
        <v>331</v>
      </c>
      <c r="V179" s="29">
        <v>4.141454887723545</v>
      </c>
      <c r="W179" s="30">
        <v>4.061696658097686</v>
      </c>
      <c r="X179" s="30">
        <v>3.6081819336805996</v>
      </c>
      <c r="Y179" s="30">
        <v>3.8199697428139183</v>
      </c>
      <c r="Z179" s="30">
        <v>3.513781971691085</v>
      </c>
      <c r="AA179" s="30">
        <v>3.6287850925585388</v>
      </c>
      <c r="AB179" s="31">
        <v>4.238314361830952</v>
      </c>
      <c r="AC179" s="17">
        <v>4.005809028197991</v>
      </c>
      <c r="AD179" s="49">
        <f t="shared" si="24"/>
        <v>4.157474276266901</v>
      </c>
      <c r="AE179" s="59">
        <f t="shared" si="25"/>
        <v>0.037861327637262895</v>
      </c>
    </row>
    <row r="180" spans="1:31" ht="12">
      <c r="A180" s="13" t="s">
        <v>710</v>
      </c>
      <c r="B180" s="19" t="s">
        <v>735</v>
      </c>
      <c r="C180" s="5" t="s">
        <v>991</v>
      </c>
      <c r="D180" s="8">
        <v>31011</v>
      </c>
      <c r="E180" s="8">
        <v>31131</v>
      </c>
      <c r="F180" s="5">
        <f t="shared" si="18"/>
        <v>31071</v>
      </c>
      <c r="G180" s="52"/>
      <c r="H180" s="50"/>
      <c r="I180" s="44"/>
      <c r="J180" s="44">
        <v>2672.202029230078</v>
      </c>
      <c r="K180" s="44">
        <v>13727.813291716982</v>
      </c>
      <c r="L180" s="44">
        <v>7722.345361237068</v>
      </c>
      <c r="M180" s="44">
        <f t="shared" si="19"/>
        <v>6005.467930479915</v>
      </c>
      <c r="N180" s="44">
        <f t="shared" si="20"/>
        <v>985.6577074255135</v>
      </c>
      <c r="O180" s="44">
        <v>3627</v>
      </c>
      <c r="P180" s="44">
        <v>20645</v>
      </c>
      <c r="Q180" s="44">
        <f>O180+P180</f>
        <v>24272</v>
      </c>
      <c r="R180" s="44">
        <f t="shared" si="21"/>
        <v>10632.848002283105</v>
      </c>
      <c r="S180" s="44">
        <f t="shared" si="22"/>
        <v>11618.505709708617</v>
      </c>
      <c r="T180" s="44">
        <f t="shared" si="23"/>
        <v>42689.50570970862</v>
      </c>
      <c r="U180" s="5">
        <v>4125</v>
      </c>
      <c r="V180" s="29">
        <v>14.116143170197223</v>
      </c>
      <c r="W180" s="30">
        <v>12.168896777717094</v>
      </c>
      <c r="X180" s="30">
        <v>12.719758815758272</v>
      </c>
      <c r="Y180" s="30">
        <v>13.657744799257983</v>
      </c>
      <c r="Z180" s="30">
        <v>13.254961529571046</v>
      </c>
      <c r="AA180" s="30">
        <v>13.874354274287617</v>
      </c>
      <c r="AB180" s="31">
        <v>12.730705380684224</v>
      </c>
      <c r="AC180" s="17">
        <v>13.301731643610331</v>
      </c>
      <c r="AD180" s="49">
        <f t="shared" si="24"/>
        <v>9.662796351052329</v>
      </c>
      <c r="AE180" s="59">
        <f t="shared" si="25"/>
        <v>-0.2735685390485242</v>
      </c>
    </row>
    <row r="181" spans="1:31" ht="12">
      <c r="A181" s="13" t="s">
        <v>710</v>
      </c>
      <c r="B181" s="19" t="s">
        <v>716</v>
      </c>
      <c r="C181" s="5" t="s">
        <v>992</v>
      </c>
      <c r="D181" s="8">
        <v>6154</v>
      </c>
      <c r="E181" s="8">
        <v>6201</v>
      </c>
      <c r="F181" s="5">
        <f t="shared" si="18"/>
        <v>6177.5</v>
      </c>
      <c r="G181" s="52"/>
      <c r="H181" s="50"/>
      <c r="I181" s="44"/>
      <c r="J181" s="44">
        <v>135.8831865894516</v>
      </c>
      <c r="K181" s="44">
        <v>440.49675702015594</v>
      </c>
      <c r="L181" s="44">
        <v>1907.5994692800498</v>
      </c>
      <c r="M181" s="44">
        <f t="shared" si="19"/>
        <v>-1467.102712259894</v>
      </c>
      <c r="N181" s="44">
        <f t="shared" si="20"/>
        <v>-240.7907448118336</v>
      </c>
      <c r="O181" s="44"/>
      <c r="P181" s="44"/>
      <c r="Q181" s="44"/>
      <c r="R181" s="44">
        <f t="shared" si="21"/>
        <v>0</v>
      </c>
      <c r="S181" s="44">
        <f t="shared" si="22"/>
        <v>-240.7907448118336</v>
      </c>
      <c r="T181" s="44">
        <f t="shared" si="23"/>
        <v>5936.709255188166</v>
      </c>
      <c r="U181" s="5">
        <v>243</v>
      </c>
      <c r="V181" s="29">
        <v>4.022662889518413</v>
      </c>
      <c r="W181" s="30">
        <v>3.0250347705146035</v>
      </c>
      <c r="X181" s="30">
        <v>2.623349548297429</v>
      </c>
      <c r="Y181" s="30">
        <v>3.039617486338798</v>
      </c>
      <c r="Z181" s="30">
        <v>2.657695542472666</v>
      </c>
      <c r="AA181" s="30">
        <v>3.404750041521342</v>
      </c>
      <c r="AB181" s="31">
        <v>3.7067681615091845</v>
      </c>
      <c r="AC181" s="17">
        <v>3.948651283717907</v>
      </c>
      <c r="AD181" s="49">
        <f t="shared" si="24"/>
        <v>4.093176700335109</v>
      </c>
      <c r="AE181" s="59">
        <f t="shared" si="25"/>
        <v>0.0366012104470066</v>
      </c>
    </row>
    <row r="182" spans="1:31" ht="12">
      <c r="A182" s="13" t="s">
        <v>710</v>
      </c>
      <c r="B182" s="19" t="s">
        <v>723</v>
      </c>
      <c r="C182" s="5" t="s">
        <v>993</v>
      </c>
      <c r="D182" s="8">
        <v>10577</v>
      </c>
      <c r="E182" s="8">
        <v>10554</v>
      </c>
      <c r="F182" s="5">
        <f t="shared" si="18"/>
        <v>10565.5</v>
      </c>
      <c r="G182" s="52"/>
      <c r="H182" s="50"/>
      <c r="I182" s="44"/>
      <c r="J182" s="44">
        <v>354.18626813044534</v>
      </c>
      <c r="K182" s="44">
        <v>583.1679560567463</v>
      </c>
      <c r="L182" s="44">
        <v>3382.0813908540626</v>
      </c>
      <c r="M182" s="44">
        <f t="shared" si="19"/>
        <v>-2798.9134347973163</v>
      </c>
      <c r="N182" s="44">
        <f t="shared" si="20"/>
        <v>-459.37646014610067</v>
      </c>
      <c r="O182" s="44"/>
      <c r="P182" s="44"/>
      <c r="Q182" s="44"/>
      <c r="R182" s="44">
        <f t="shared" si="21"/>
        <v>0</v>
      </c>
      <c r="S182" s="44">
        <f t="shared" si="22"/>
        <v>-459.37646014610067</v>
      </c>
      <c r="T182" s="44">
        <f t="shared" si="23"/>
        <v>10106.1235398539</v>
      </c>
      <c r="U182" s="5">
        <v>609</v>
      </c>
      <c r="V182" s="29">
        <v>6.25696061557153</v>
      </c>
      <c r="W182" s="30">
        <v>4.980691157540351</v>
      </c>
      <c r="X182" s="30">
        <v>4.950688409335026</v>
      </c>
      <c r="Y182" s="30">
        <v>4.865919063871282</v>
      </c>
      <c r="Z182" s="30">
        <v>4.640031259157956</v>
      </c>
      <c r="AA182" s="30">
        <v>4.58582737980305</v>
      </c>
      <c r="AB182" s="31">
        <v>5.047228317908597</v>
      </c>
      <c r="AC182" s="17">
        <v>5.757776307081404</v>
      </c>
      <c r="AD182" s="49">
        <f t="shared" si="24"/>
        <v>6.026049430312071</v>
      </c>
      <c r="AE182" s="59">
        <f t="shared" si="25"/>
        <v>0.04659318266684346</v>
      </c>
    </row>
    <row r="183" spans="1:31" ht="12">
      <c r="A183" s="13" t="s">
        <v>710</v>
      </c>
      <c r="B183" s="19" t="s">
        <v>727</v>
      </c>
      <c r="C183" s="5" t="s">
        <v>994</v>
      </c>
      <c r="D183" s="8">
        <v>6435</v>
      </c>
      <c r="E183" s="8">
        <v>6559</v>
      </c>
      <c r="F183" s="5">
        <f t="shared" si="18"/>
        <v>6497</v>
      </c>
      <c r="G183" s="52"/>
      <c r="H183" s="50"/>
      <c r="I183" s="44"/>
      <c r="J183" s="44">
        <v>185.19292027478497</v>
      </c>
      <c r="K183" s="44">
        <v>515.3833430138028</v>
      </c>
      <c r="L183" s="44">
        <v>2119.415357472674</v>
      </c>
      <c r="M183" s="44">
        <f t="shared" si="19"/>
        <v>-1604.032014458871</v>
      </c>
      <c r="N183" s="44">
        <f t="shared" si="20"/>
        <v>-263.2645010032239</v>
      </c>
      <c r="O183" s="44"/>
      <c r="P183" s="44"/>
      <c r="Q183" s="44"/>
      <c r="R183" s="44">
        <f t="shared" si="21"/>
        <v>0</v>
      </c>
      <c r="S183" s="44">
        <f t="shared" si="22"/>
        <v>-263.2645010032239</v>
      </c>
      <c r="T183" s="44">
        <f t="shared" si="23"/>
        <v>6233.735498996776</v>
      </c>
      <c r="U183" s="5">
        <v>306</v>
      </c>
      <c r="V183" s="29">
        <v>5.155210643015521</v>
      </c>
      <c r="W183" s="30">
        <v>4.618236979605596</v>
      </c>
      <c r="X183" s="30">
        <v>4.074196753892017</v>
      </c>
      <c r="Y183" s="30">
        <v>4.221419185282524</v>
      </c>
      <c r="Z183" s="30">
        <v>3.8798701298701297</v>
      </c>
      <c r="AA183" s="30">
        <v>5.112179487179487</v>
      </c>
      <c r="AB183" s="31">
        <v>4.101194217473287</v>
      </c>
      <c r="AC183" s="17">
        <v>4.755244755244755</v>
      </c>
      <c r="AD183" s="49">
        <f t="shared" si="24"/>
        <v>4.908774202069465</v>
      </c>
      <c r="AE183" s="59">
        <f t="shared" si="25"/>
        <v>0.032286339552843504</v>
      </c>
    </row>
    <row r="184" spans="1:31" ht="12">
      <c r="A184" s="13" t="s">
        <v>709</v>
      </c>
      <c r="B184" s="19" t="s">
        <v>515</v>
      </c>
      <c r="C184" s="5" t="s">
        <v>995</v>
      </c>
      <c r="D184" s="8">
        <v>15214</v>
      </c>
      <c r="E184" s="8">
        <v>15355</v>
      </c>
      <c r="F184" s="5">
        <f t="shared" si="18"/>
        <v>15284.5</v>
      </c>
      <c r="G184" s="52">
        <v>4434</v>
      </c>
      <c r="H184" s="50">
        <f aca="true" t="shared" si="26" ref="H184:H194">G184</f>
        <v>4434</v>
      </c>
      <c r="I184" s="44">
        <f aca="true" t="shared" si="27" ref="I184:I194">G184/365+(H184*10/24)/365</f>
        <v>17.20958904109589</v>
      </c>
      <c r="J184" s="44">
        <v>1309.050544905024</v>
      </c>
      <c r="K184" s="44">
        <v>2406.891558585012</v>
      </c>
      <c r="L184" s="44">
        <v>4425.716366367992</v>
      </c>
      <c r="M184" s="44">
        <f t="shared" si="19"/>
        <v>-2018.8248077829803</v>
      </c>
      <c r="N184" s="44">
        <f t="shared" si="20"/>
        <v>-331.3430784691758</v>
      </c>
      <c r="O184" s="44"/>
      <c r="P184" s="44"/>
      <c r="Q184" s="44"/>
      <c r="R184" s="44">
        <f t="shared" si="21"/>
        <v>0</v>
      </c>
      <c r="S184" s="44">
        <f t="shared" si="22"/>
        <v>-314.1334894280799</v>
      </c>
      <c r="T184" s="44">
        <f t="shared" si="23"/>
        <v>14970.36651057192</v>
      </c>
      <c r="U184" s="5">
        <v>660</v>
      </c>
      <c r="V184" s="29">
        <v>3.3184165232358</v>
      </c>
      <c r="W184" s="30">
        <v>4.323024054982818</v>
      </c>
      <c r="X184" s="30">
        <v>3.906570140691162</v>
      </c>
      <c r="Y184" s="30">
        <v>4.016064257028113</v>
      </c>
      <c r="Z184" s="30">
        <v>3.667432122112657</v>
      </c>
      <c r="AA184" s="30">
        <v>4.500335345405768</v>
      </c>
      <c r="AB184" s="31">
        <v>4.772968667020712</v>
      </c>
      <c r="AC184" s="17">
        <v>4.338109635861706</v>
      </c>
      <c r="AD184" s="49">
        <f t="shared" si="24"/>
        <v>4.408709696812799</v>
      </c>
      <c r="AE184" s="59">
        <f t="shared" si="25"/>
        <v>0.0162743837471201</v>
      </c>
    </row>
    <row r="185" spans="1:31" ht="12">
      <c r="A185" s="13" t="s">
        <v>709</v>
      </c>
      <c r="B185" s="19" t="s">
        <v>516</v>
      </c>
      <c r="C185" s="5" t="s">
        <v>996</v>
      </c>
      <c r="D185" s="8">
        <v>19096</v>
      </c>
      <c r="E185" s="8">
        <v>19305</v>
      </c>
      <c r="F185" s="5">
        <f t="shared" si="18"/>
        <v>19200.5</v>
      </c>
      <c r="G185" s="52">
        <v>604193</v>
      </c>
      <c r="H185" s="50">
        <f t="shared" si="26"/>
        <v>604193</v>
      </c>
      <c r="I185" s="44">
        <f t="shared" si="27"/>
        <v>2345.0413242009136</v>
      </c>
      <c r="J185" s="44">
        <v>2013.636392426185</v>
      </c>
      <c r="K185" s="44">
        <v>1946.3548613870605</v>
      </c>
      <c r="L185" s="44">
        <v>3888.564467726185</v>
      </c>
      <c r="M185" s="44">
        <f t="shared" si="19"/>
        <v>-1942.2096063391243</v>
      </c>
      <c r="N185" s="44">
        <f t="shared" si="20"/>
        <v>-318.76847734178943</v>
      </c>
      <c r="O185" s="44"/>
      <c r="P185" s="44"/>
      <c r="Q185" s="44"/>
      <c r="R185" s="44">
        <f t="shared" si="21"/>
        <v>0</v>
      </c>
      <c r="S185" s="44">
        <f t="shared" si="22"/>
        <v>2026.272846859124</v>
      </c>
      <c r="T185" s="44">
        <f t="shared" si="23"/>
        <v>21226.772846859123</v>
      </c>
      <c r="U185" s="5">
        <v>3633</v>
      </c>
      <c r="V185" s="29">
        <v>21.2243022855174</v>
      </c>
      <c r="W185" s="30">
        <v>20.22056796250345</v>
      </c>
      <c r="X185" s="30">
        <v>19.79092159559835</v>
      </c>
      <c r="Y185" s="30">
        <v>18.642588248131375</v>
      </c>
      <c r="Z185" s="30">
        <v>17.940379403794037</v>
      </c>
      <c r="AA185" s="30">
        <v>17.95819935691318</v>
      </c>
      <c r="AB185" s="31">
        <v>17.131221240810284</v>
      </c>
      <c r="AC185" s="17">
        <v>19.024926686217007</v>
      </c>
      <c r="AD185" s="49">
        <f t="shared" si="24"/>
        <v>17.11517820542168</v>
      </c>
      <c r="AE185" s="59">
        <f t="shared" si="25"/>
        <v>-0.1003813845011493</v>
      </c>
    </row>
    <row r="186" spans="1:31" ht="12">
      <c r="A186" s="13" t="s">
        <v>709</v>
      </c>
      <c r="B186" s="19" t="s">
        <v>514</v>
      </c>
      <c r="C186" s="5" t="s">
        <v>997</v>
      </c>
      <c r="D186" s="8">
        <v>116885</v>
      </c>
      <c r="E186" s="8">
        <v>117274</v>
      </c>
      <c r="F186" s="5">
        <f t="shared" si="18"/>
        <v>117079.5</v>
      </c>
      <c r="G186" s="52">
        <v>1564207</v>
      </c>
      <c r="H186" s="50">
        <f t="shared" si="26"/>
        <v>1564207</v>
      </c>
      <c r="I186" s="44">
        <f t="shared" si="27"/>
        <v>6071.123059360731</v>
      </c>
      <c r="J186" s="44">
        <v>25389.662684495033</v>
      </c>
      <c r="K186" s="44">
        <v>36637.20641165313</v>
      </c>
      <c r="L186" s="44">
        <v>18024.39004684199</v>
      </c>
      <c r="M186" s="44">
        <f t="shared" si="19"/>
        <v>18612.816364811144</v>
      </c>
      <c r="N186" s="44">
        <f t="shared" si="20"/>
        <v>3054.860357135528</v>
      </c>
      <c r="O186" s="44">
        <f>3863/2</f>
        <v>1931.5</v>
      </c>
      <c r="P186" s="44"/>
      <c r="Q186" s="44">
        <f>O186+P186</f>
        <v>1931.5</v>
      </c>
      <c r="R186" s="44">
        <f t="shared" si="21"/>
        <v>571.4020833333333</v>
      </c>
      <c r="S186" s="44">
        <f t="shared" si="22"/>
        <v>9697.385499829592</v>
      </c>
      <c r="T186" s="44">
        <f t="shared" si="23"/>
        <v>126776.88549982959</v>
      </c>
      <c r="U186" s="5">
        <v>12088</v>
      </c>
      <c r="V186" s="29">
        <v>9.663128193658277</v>
      </c>
      <c r="W186" s="30">
        <v>9.715581238760047</v>
      </c>
      <c r="X186" s="30">
        <v>9.974919811642668</v>
      </c>
      <c r="Y186" s="30">
        <v>10.441777367458242</v>
      </c>
      <c r="Z186" s="30">
        <v>10.074056357998854</v>
      </c>
      <c r="AA186" s="30">
        <v>10.649830296916276</v>
      </c>
      <c r="AB186" s="31">
        <v>10.806828791941134</v>
      </c>
      <c r="AC186" s="17">
        <v>10.341788937844889</v>
      </c>
      <c r="AD186" s="49">
        <f t="shared" si="24"/>
        <v>9.534861147867723</v>
      </c>
      <c r="AE186" s="59">
        <f t="shared" si="25"/>
        <v>-0.07802593872557999</v>
      </c>
    </row>
    <row r="187" spans="1:31" ht="12">
      <c r="A187" s="13" t="s">
        <v>709</v>
      </c>
      <c r="B187" s="19" t="s">
        <v>517</v>
      </c>
      <c r="C187" s="5" t="s">
        <v>998</v>
      </c>
      <c r="D187" s="8">
        <v>10845</v>
      </c>
      <c r="E187" s="8">
        <v>10845</v>
      </c>
      <c r="F187" s="5">
        <f t="shared" si="18"/>
        <v>10845</v>
      </c>
      <c r="G187" s="52">
        <v>12400</v>
      </c>
      <c r="H187" s="50">
        <f t="shared" si="26"/>
        <v>12400</v>
      </c>
      <c r="I187" s="44">
        <f t="shared" si="27"/>
        <v>48.12785388127854</v>
      </c>
      <c r="J187" s="44">
        <v>557.9931923149576</v>
      </c>
      <c r="K187" s="44">
        <v>1764.676535905542</v>
      </c>
      <c r="L187" s="44">
        <v>3145.1275252566393</v>
      </c>
      <c r="M187" s="44">
        <f t="shared" si="19"/>
        <v>-1380.4509893510972</v>
      </c>
      <c r="N187" s="44">
        <f t="shared" si="20"/>
        <v>-226.56888241318956</v>
      </c>
      <c r="O187" s="44"/>
      <c r="P187" s="44"/>
      <c r="Q187" s="44"/>
      <c r="R187" s="44">
        <f t="shared" si="21"/>
        <v>0</v>
      </c>
      <c r="S187" s="44">
        <f t="shared" si="22"/>
        <v>-178.441028531911</v>
      </c>
      <c r="T187" s="44">
        <f t="shared" si="23"/>
        <v>10666.558971468088</v>
      </c>
      <c r="U187" s="5">
        <v>442</v>
      </c>
      <c r="V187" s="29">
        <v>4.422137818773739</v>
      </c>
      <c r="W187" s="30">
        <v>4.211494252873563</v>
      </c>
      <c r="X187" s="30">
        <v>3.6425360124782094</v>
      </c>
      <c r="Y187" s="30">
        <v>4.247673454344421</v>
      </c>
      <c r="Z187" s="30">
        <v>3.420689655172414</v>
      </c>
      <c r="AA187" s="30">
        <v>4.615526631588664</v>
      </c>
      <c r="AB187" s="31">
        <v>4.354645262478089</v>
      </c>
      <c r="AC187" s="17">
        <v>4.075610880590133</v>
      </c>
      <c r="AD187" s="49">
        <f t="shared" si="24"/>
        <v>4.143791837482951</v>
      </c>
      <c r="AE187" s="59">
        <f t="shared" si="25"/>
        <v>0.016729015328113214</v>
      </c>
    </row>
    <row r="188" spans="1:31" ht="12">
      <c r="A188" s="13" t="s">
        <v>709</v>
      </c>
      <c r="B188" s="19" t="s">
        <v>518</v>
      </c>
      <c r="C188" s="5" t="s">
        <v>999</v>
      </c>
      <c r="D188" s="8">
        <v>13688</v>
      </c>
      <c r="E188" s="8">
        <v>13783</v>
      </c>
      <c r="F188" s="5">
        <f t="shared" si="18"/>
        <v>13735.5</v>
      </c>
      <c r="G188" s="52">
        <v>51915</v>
      </c>
      <c r="H188" s="50">
        <f t="shared" si="26"/>
        <v>51915</v>
      </c>
      <c r="I188" s="44">
        <f t="shared" si="27"/>
        <v>201.49657534246575</v>
      </c>
      <c r="J188" s="44">
        <v>630.9492142057081</v>
      </c>
      <c r="K188" s="44">
        <v>1884.2450052269503</v>
      </c>
      <c r="L188" s="44">
        <v>4286.727970827747</v>
      </c>
      <c r="M188" s="44">
        <f t="shared" si="19"/>
        <v>-2402.482965600797</v>
      </c>
      <c r="N188" s="44">
        <f t="shared" si="20"/>
        <v>-394.3116305699253</v>
      </c>
      <c r="O188" s="44"/>
      <c r="P188" s="44"/>
      <c r="Q188" s="44"/>
      <c r="R188" s="44">
        <f t="shared" si="21"/>
        <v>0</v>
      </c>
      <c r="S188" s="44">
        <f t="shared" si="22"/>
        <v>-192.81505522745954</v>
      </c>
      <c r="T188" s="44">
        <f t="shared" si="23"/>
        <v>13542.68494477254</v>
      </c>
      <c r="U188" s="5">
        <v>565</v>
      </c>
      <c r="V188" s="29">
        <v>6.326695569108678</v>
      </c>
      <c r="W188" s="30">
        <v>6.443582045837299</v>
      </c>
      <c r="X188" s="30">
        <v>5.725022104332449</v>
      </c>
      <c r="Y188" s="30">
        <v>5.493940506793978</v>
      </c>
      <c r="Z188" s="30">
        <v>5.740402193784278</v>
      </c>
      <c r="AA188" s="30">
        <v>4.838709677419355</v>
      </c>
      <c r="AB188" s="31">
        <v>5.659130945390487</v>
      </c>
      <c r="AC188" s="17">
        <v>4.1277030976037405</v>
      </c>
      <c r="AD188" s="49">
        <f t="shared" si="24"/>
        <v>4.1719939753755355</v>
      </c>
      <c r="AE188" s="59">
        <f t="shared" si="25"/>
        <v>0.010730151060890787</v>
      </c>
    </row>
    <row r="189" spans="1:31" ht="12">
      <c r="A189" s="13" t="s">
        <v>709</v>
      </c>
      <c r="B189" s="19" t="s">
        <v>519</v>
      </c>
      <c r="C189" s="5" t="s">
        <v>1000</v>
      </c>
      <c r="D189" s="8">
        <v>22536</v>
      </c>
      <c r="E189" s="8">
        <v>22744</v>
      </c>
      <c r="F189" s="5">
        <f t="shared" si="18"/>
        <v>22640</v>
      </c>
      <c r="G189" s="52">
        <v>45078</v>
      </c>
      <c r="H189" s="50">
        <f t="shared" si="26"/>
        <v>45078</v>
      </c>
      <c r="I189" s="44">
        <f t="shared" si="27"/>
        <v>174.96027397260275</v>
      </c>
      <c r="J189" s="44">
        <v>1422.138876349289</v>
      </c>
      <c r="K189" s="44">
        <v>4129.638829753533</v>
      </c>
      <c r="L189" s="44">
        <v>6891.030693777603</v>
      </c>
      <c r="M189" s="44">
        <f t="shared" si="19"/>
        <v>-2761.39186402407</v>
      </c>
      <c r="N189" s="44">
        <f t="shared" si="20"/>
        <v>-453.2181680936766</v>
      </c>
      <c r="O189" s="44"/>
      <c r="P189" s="44"/>
      <c r="Q189" s="44"/>
      <c r="R189" s="44">
        <f t="shared" si="21"/>
        <v>0</v>
      </c>
      <c r="S189" s="44">
        <f t="shared" si="22"/>
        <v>-278.25789412107383</v>
      </c>
      <c r="T189" s="44">
        <f t="shared" si="23"/>
        <v>22361.742105878926</v>
      </c>
      <c r="U189" s="5">
        <v>954</v>
      </c>
      <c r="V189" s="29">
        <v>3.8457913092657177</v>
      </c>
      <c r="W189" s="30">
        <v>4.149839855173374</v>
      </c>
      <c r="X189" s="30">
        <v>3.9548541016700316</v>
      </c>
      <c r="Y189" s="30">
        <v>4.492436668489156</v>
      </c>
      <c r="Z189" s="30">
        <v>4.296504002532676</v>
      </c>
      <c r="AA189" s="30">
        <v>4.6367989974488655</v>
      </c>
      <c r="AB189" s="31">
        <v>4.017459469089613</v>
      </c>
      <c r="AC189" s="17">
        <v>4.233226837060703</v>
      </c>
      <c r="AD189" s="49">
        <f t="shared" si="24"/>
        <v>4.266215017966745</v>
      </c>
      <c r="AE189" s="59">
        <f t="shared" si="25"/>
        <v>0.00779267971591799</v>
      </c>
    </row>
    <row r="190" spans="1:31" ht="12">
      <c r="A190" s="13" t="s">
        <v>709</v>
      </c>
      <c r="B190" s="19" t="s">
        <v>523</v>
      </c>
      <c r="C190" s="5" t="s">
        <v>1001</v>
      </c>
      <c r="D190" s="8">
        <v>19974</v>
      </c>
      <c r="E190" s="8">
        <v>20131</v>
      </c>
      <c r="F190" s="5">
        <f t="shared" si="18"/>
        <v>20052.5</v>
      </c>
      <c r="G190" s="52">
        <v>16849</v>
      </c>
      <c r="H190" s="50">
        <f t="shared" si="26"/>
        <v>16849</v>
      </c>
      <c r="I190" s="44">
        <f t="shared" si="27"/>
        <v>65.39566210045662</v>
      </c>
      <c r="J190" s="44">
        <v>2021.3739033817017</v>
      </c>
      <c r="K190" s="44">
        <v>3681.528023377484</v>
      </c>
      <c r="L190" s="44">
        <v>5689.349753955129</v>
      </c>
      <c r="M190" s="44">
        <f t="shared" si="19"/>
        <v>-2007.8217305776452</v>
      </c>
      <c r="N190" s="44">
        <f t="shared" si="20"/>
        <v>-329.53717958196455</v>
      </c>
      <c r="O190" s="44"/>
      <c r="P190" s="44"/>
      <c r="Q190" s="44"/>
      <c r="R190" s="44">
        <f t="shared" si="21"/>
        <v>0</v>
      </c>
      <c r="S190" s="44">
        <f t="shared" si="22"/>
        <v>-264.14151748150795</v>
      </c>
      <c r="T190" s="44">
        <f t="shared" si="23"/>
        <v>19788.35848251849</v>
      </c>
      <c r="U190" s="5">
        <v>1271</v>
      </c>
      <c r="V190" s="29">
        <v>8.928761014969743</v>
      </c>
      <c r="W190" s="30">
        <v>7.47614827172723</v>
      </c>
      <c r="X190" s="30">
        <v>7.083740297126408</v>
      </c>
      <c r="Y190" s="30">
        <v>7.395465479297815</v>
      </c>
      <c r="Z190" s="30">
        <v>6.479372310807391</v>
      </c>
      <c r="AA190" s="30">
        <v>6.446715919441353</v>
      </c>
      <c r="AB190" s="31">
        <v>6.0346995222529545</v>
      </c>
      <c r="AC190" s="17">
        <v>6.363272253930109</v>
      </c>
      <c r="AD190" s="49">
        <f t="shared" si="24"/>
        <v>6.422968338292597</v>
      </c>
      <c r="AE190" s="59">
        <f t="shared" si="25"/>
        <v>0.009381350031914426</v>
      </c>
    </row>
    <row r="191" spans="1:31" ht="12">
      <c r="A191" s="13" t="s">
        <v>709</v>
      </c>
      <c r="B191" s="19" t="s">
        <v>520</v>
      </c>
      <c r="C191" s="5" t="s">
        <v>1002</v>
      </c>
      <c r="D191" s="8">
        <v>22357</v>
      </c>
      <c r="E191" s="8">
        <v>22324</v>
      </c>
      <c r="F191" s="5">
        <f t="shared" si="18"/>
        <v>22340.5</v>
      </c>
      <c r="G191" s="52">
        <v>60566</v>
      </c>
      <c r="H191" s="50">
        <f t="shared" si="26"/>
        <v>60566</v>
      </c>
      <c r="I191" s="44">
        <f t="shared" si="27"/>
        <v>235.07351598173514</v>
      </c>
      <c r="J191" s="44">
        <v>1799.8396085813301</v>
      </c>
      <c r="K191" s="44">
        <v>4977.919277538147</v>
      </c>
      <c r="L191" s="44">
        <v>6598.830071226035</v>
      </c>
      <c r="M191" s="44">
        <f t="shared" si="19"/>
        <v>-1620.9107936878881</v>
      </c>
      <c r="N191" s="44">
        <f t="shared" si="20"/>
        <v>-266.03475954620563</v>
      </c>
      <c r="O191" s="44"/>
      <c r="P191" s="44"/>
      <c r="Q191" s="44"/>
      <c r="R191" s="44">
        <f t="shared" si="21"/>
        <v>0</v>
      </c>
      <c r="S191" s="44">
        <f t="shared" si="22"/>
        <v>-30.961243564470493</v>
      </c>
      <c r="T191" s="44">
        <f t="shared" si="23"/>
        <v>22309.53875643553</v>
      </c>
      <c r="U191" s="5">
        <v>901</v>
      </c>
      <c r="V191" s="29">
        <v>4.173478655767484</v>
      </c>
      <c r="W191" s="30">
        <v>3.914901438220834</v>
      </c>
      <c r="X191" s="30">
        <v>3.668422257842913</v>
      </c>
      <c r="Y191" s="30">
        <v>3.910665451230629</v>
      </c>
      <c r="Z191" s="30">
        <v>4.170444242973708</v>
      </c>
      <c r="AA191" s="30">
        <v>4.4020310091576755</v>
      </c>
      <c r="AB191" s="31">
        <v>4.855725879170423</v>
      </c>
      <c r="AC191" s="17">
        <v>4.030057700049201</v>
      </c>
      <c r="AD191" s="49">
        <f t="shared" si="24"/>
        <v>4.038631232302339</v>
      </c>
      <c r="AE191" s="59">
        <f t="shared" si="25"/>
        <v>0.0021273968988168726</v>
      </c>
    </row>
    <row r="192" spans="1:31" ht="12">
      <c r="A192" s="13" t="s">
        <v>709</v>
      </c>
      <c r="B192" s="19" t="s">
        <v>521</v>
      </c>
      <c r="C192" s="5" t="s">
        <v>1003</v>
      </c>
      <c r="D192" s="8">
        <v>2761</v>
      </c>
      <c r="E192" s="8">
        <v>2761</v>
      </c>
      <c r="F192" s="5">
        <f t="shared" si="18"/>
        <v>2761</v>
      </c>
      <c r="G192" s="52">
        <v>12097</v>
      </c>
      <c r="H192" s="50">
        <f t="shared" si="26"/>
        <v>12097</v>
      </c>
      <c r="I192" s="44">
        <f t="shared" si="27"/>
        <v>46.95182648401827</v>
      </c>
      <c r="J192" s="44">
        <v>76.36206803764046</v>
      </c>
      <c r="K192" s="44">
        <v>241.28719056706092</v>
      </c>
      <c r="L192" s="44">
        <v>889.8587161065836</v>
      </c>
      <c r="M192" s="44">
        <f t="shared" si="19"/>
        <v>-648.5715255395228</v>
      </c>
      <c r="N192" s="44">
        <f t="shared" si="20"/>
        <v>-106.4479121968549</v>
      </c>
      <c r="O192" s="44"/>
      <c r="P192" s="44"/>
      <c r="Q192" s="44"/>
      <c r="R192" s="44">
        <f t="shared" si="21"/>
        <v>0</v>
      </c>
      <c r="S192" s="44">
        <f t="shared" si="22"/>
        <v>-59.49608571283663</v>
      </c>
      <c r="T192" s="44">
        <f t="shared" si="23"/>
        <v>2701.5039142871633</v>
      </c>
      <c r="U192" s="5">
        <v>80</v>
      </c>
      <c r="V192" s="29">
        <v>3.118279569892473</v>
      </c>
      <c r="W192" s="30">
        <v>3.9869517941283075</v>
      </c>
      <c r="X192" s="30">
        <v>4.286743515850144</v>
      </c>
      <c r="Y192" s="30">
        <v>4.119577105359095</v>
      </c>
      <c r="Z192" s="30">
        <v>4.335260115606936</v>
      </c>
      <c r="AA192" s="30">
        <v>4.148783977110158</v>
      </c>
      <c r="AB192" s="31">
        <v>3.8984263233190273</v>
      </c>
      <c r="AC192" s="17">
        <v>2.8975009054690326</v>
      </c>
      <c r="AD192" s="49">
        <f t="shared" si="24"/>
        <v>2.961313495675957</v>
      </c>
      <c r="AE192" s="59">
        <f t="shared" si="25"/>
        <v>0.022023320195164717</v>
      </c>
    </row>
    <row r="193" spans="1:31" ht="12">
      <c r="A193" s="13" t="s">
        <v>709</v>
      </c>
      <c r="B193" s="19" t="s">
        <v>522</v>
      </c>
      <c r="C193" s="5" t="s">
        <v>1004</v>
      </c>
      <c r="D193" s="8">
        <v>33987</v>
      </c>
      <c r="E193" s="8">
        <v>33974</v>
      </c>
      <c r="F193" s="5">
        <f t="shared" si="18"/>
        <v>33980.5</v>
      </c>
      <c r="G193" s="52">
        <v>263429</v>
      </c>
      <c r="H193" s="50">
        <f t="shared" si="26"/>
        <v>263429</v>
      </c>
      <c r="I193" s="44">
        <f t="shared" si="27"/>
        <v>1022.4413242009133</v>
      </c>
      <c r="J193" s="44">
        <v>4003.1119650736</v>
      </c>
      <c r="K193" s="44">
        <v>4709.966731855162</v>
      </c>
      <c r="L193" s="44">
        <v>4827.970321074307</v>
      </c>
      <c r="M193" s="44">
        <f t="shared" si="19"/>
        <v>-118.0035892191454</v>
      </c>
      <c r="N193" s="44">
        <f t="shared" si="20"/>
        <v>-19.36754114153268</v>
      </c>
      <c r="O193" s="44"/>
      <c r="P193" s="44"/>
      <c r="Q193" s="44"/>
      <c r="R193" s="44">
        <f t="shared" si="21"/>
        <v>0</v>
      </c>
      <c r="S193" s="44">
        <f t="shared" si="22"/>
        <v>1003.0737830593806</v>
      </c>
      <c r="T193" s="44">
        <f t="shared" si="23"/>
        <v>34983.57378305938</v>
      </c>
      <c r="U193" s="5">
        <v>3996</v>
      </c>
      <c r="V193" s="29">
        <v>13.083745625678775</v>
      </c>
      <c r="W193" s="30">
        <v>11.34730804482157</v>
      </c>
      <c r="X193" s="30">
        <v>11.058920236033233</v>
      </c>
      <c r="Y193" s="30">
        <v>11.569787882339154</v>
      </c>
      <c r="Z193" s="30">
        <v>10.730029977076354</v>
      </c>
      <c r="AA193" s="30">
        <v>10.812007438236074</v>
      </c>
      <c r="AB193" s="31">
        <v>11.3229859571323</v>
      </c>
      <c r="AC193" s="17">
        <v>11.757436666960896</v>
      </c>
      <c r="AD193" s="49">
        <f t="shared" si="24"/>
        <v>11.422503672094939</v>
      </c>
      <c r="AE193" s="59">
        <f t="shared" si="25"/>
        <v>-0.02848690614742062</v>
      </c>
    </row>
    <row r="194" spans="1:31" ht="12">
      <c r="A194" s="13" t="s">
        <v>709</v>
      </c>
      <c r="B194" s="19" t="s">
        <v>524</v>
      </c>
      <c r="C194" s="5" t="s">
        <v>1005</v>
      </c>
      <c r="D194" s="8">
        <v>16365</v>
      </c>
      <c r="E194" s="8">
        <v>16430</v>
      </c>
      <c r="F194" s="5">
        <f t="shared" si="18"/>
        <v>16397.5</v>
      </c>
      <c r="G194" s="52">
        <v>55229</v>
      </c>
      <c r="H194" s="50">
        <f t="shared" si="26"/>
        <v>55229</v>
      </c>
      <c r="I194" s="44">
        <f t="shared" si="27"/>
        <v>214.35913242009133</v>
      </c>
      <c r="J194" s="44">
        <v>1783.5953111702859</v>
      </c>
      <c r="K194" s="44">
        <v>2732.877118689369</v>
      </c>
      <c r="L194" s="44">
        <v>3863.523264496387</v>
      </c>
      <c r="M194" s="44">
        <f t="shared" si="19"/>
        <v>-1130.646145807018</v>
      </c>
      <c r="N194" s="44">
        <f t="shared" si="20"/>
        <v>-185.56923471849774</v>
      </c>
      <c r="O194" s="44"/>
      <c r="P194" s="44"/>
      <c r="Q194" s="44"/>
      <c r="R194" s="44">
        <f t="shared" si="21"/>
        <v>0</v>
      </c>
      <c r="S194" s="44">
        <f t="shared" si="22"/>
        <v>28.78989770159359</v>
      </c>
      <c r="T194" s="44">
        <f t="shared" si="23"/>
        <v>16426.289897701594</v>
      </c>
      <c r="U194" s="5">
        <v>1014</v>
      </c>
      <c r="V194" s="29">
        <v>7.8676422974810585</v>
      </c>
      <c r="W194" s="30">
        <v>5.723970324891277</v>
      </c>
      <c r="X194" s="30">
        <v>5.961990720142376</v>
      </c>
      <c r="Y194" s="30">
        <v>5.893174321238264</v>
      </c>
      <c r="Z194" s="30">
        <v>6.069508688586073</v>
      </c>
      <c r="AA194" s="30">
        <v>5.895832043103982</v>
      </c>
      <c r="AB194" s="31">
        <v>5.339477726574501</v>
      </c>
      <c r="AC194" s="17">
        <v>6.196150320806599</v>
      </c>
      <c r="AD194" s="49">
        <f t="shared" si="24"/>
        <v>6.173031197640566</v>
      </c>
      <c r="AE194" s="59">
        <f t="shared" si="25"/>
        <v>-0.003731207599725191</v>
      </c>
    </row>
    <row r="195" spans="1:31" ht="12">
      <c r="A195" s="13" t="s">
        <v>709</v>
      </c>
      <c r="B195" s="19" t="s">
        <v>525</v>
      </c>
      <c r="C195" s="5" t="s">
        <v>1006</v>
      </c>
      <c r="D195" s="8">
        <v>9637</v>
      </c>
      <c r="E195" s="8">
        <v>9731</v>
      </c>
      <c r="F195" s="5">
        <f aca="true" t="shared" si="28" ref="F195:F258">(D195+E195)/2</f>
        <v>9684</v>
      </c>
      <c r="G195" s="52"/>
      <c r="H195" s="50"/>
      <c r="I195" s="44"/>
      <c r="J195" s="44">
        <v>754.3720020016941</v>
      </c>
      <c r="K195" s="44">
        <v>1025.9938641977535</v>
      </c>
      <c r="L195" s="44">
        <v>2806.3936638845576</v>
      </c>
      <c r="M195" s="44">
        <f aca="true" t="shared" si="29" ref="M195:M258">K195-L195</f>
        <v>-1780.399799686804</v>
      </c>
      <c r="N195" s="44">
        <f aca="true" t="shared" si="30" ref="N195:N258">M195*0.75*(261-24-10-2-12)*9/24/365</f>
        <v>-292.21116575339073</v>
      </c>
      <c r="O195" s="44"/>
      <c r="P195" s="44"/>
      <c r="Q195" s="44"/>
      <c r="R195" s="44">
        <f aca="true" t="shared" si="31" ref="R195:R258">(O195*0.3*365/2+O195*0.7*365/2*10/24)/365+(P195*0.6*462/2+P195*0.4*365/2*10/24)/365</f>
        <v>0</v>
      </c>
      <c r="S195" s="44">
        <f aca="true" t="shared" si="32" ref="S195:S258">I195+N195+R195</f>
        <v>-292.21116575339073</v>
      </c>
      <c r="T195" s="44">
        <f aca="true" t="shared" si="33" ref="T195:T258">F195+S195</f>
        <v>9391.788834246609</v>
      </c>
      <c r="U195" s="5">
        <v>314</v>
      </c>
      <c r="V195" s="29">
        <v>3.912363067292645</v>
      </c>
      <c r="W195" s="30">
        <v>3.652714555345842</v>
      </c>
      <c r="X195" s="30">
        <v>4.010606562810739</v>
      </c>
      <c r="Y195" s="30">
        <v>3.20738137082601</v>
      </c>
      <c r="Z195" s="30">
        <v>3.4275276673471575</v>
      </c>
      <c r="AA195" s="30">
        <v>2.9960966346661038</v>
      </c>
      <c r="AB195" s="31">
        <v>3.28569938458329</v>
      </c>
      <c r="AC195" s="17">
        <v>3.2582753969077514</v>
      </c>
      <c r="AD195" s="49">
        <f aca="true" t="shared" si="34" ref="AD195:AD258">U195/T195*100</f>
        <v>3.3433460392020034</v>
      </c>
      <c r="AE195" s="59">
        <f aca="true" t="shared" si="35" ref="AE195:AE258">(AD195-AC195)/AC195</f>
        <v>0.0261091012671881</v>
      </c>
    </row>
    <row r="196" spans="1:31" ht="12">
      <c r="A196" s="13" t="s">
        <v>709</v>
      </c>
      <c r="B196" s="19" t="s">
        <v>526</v>
      </c>
      <c r="C196" s="5" t="s">
        <v>1007</v>
      </c>
      <c r="D196" s="8">
        <v>8460</v>
      </c>
      <c r="E196" s="8">
        <v>8534</v>
      </c>
      <c r="F196" s="5">
        <f t="shared" si="28"/>
        <v>8497</v>
      </c>
      <c r="G196" s="52">
        <v>8345</v>
      </c>
      <c r="H196" s="50">
        <f>G196</f>
        <v>8345</v>
      </c>
      <c r="I196" s="44">
        <f>G196/365+(H196*10/24)/365</f>
        <v>32.38926940639269</v>
      </c>
      <c r="J196" s="44">
        <v>559.3709187226441</v>
      </c>
      <c r="K196" s="44">
        <v>776.3446956426399</v>
      </c>
      <c r="L196" s="44">
        <v>2531.368134578426</v>
      </c>
      <c r="M196" s="44">
        <f t="shared" si="29"/>
        <v>-1755.0234389357863</v>
      </c>
      <c r="N196" s="44">
        <f t="shared" si="30"/>
        <v>-288.04622709245746</v>
      </c>
      <c r="O196" s="44"/>
      <c r="P196" s="44"/>
      <c r="Q196" s="44"/>
      <c r="R196" s="44">
        <f t="shared" si="31"/>
        <v>0</v>
      </c>
      <c r="S196" s="44">
        <f t="shared" si="32"/>
        <v>-255.65695768606477</v>
      </c>
      <c r="T196" s="44">
        <f t="shared" si="33"/>
        <v>8241.343042313934</v>
      </c>
      <c r="U196" s="5">
        <v>462</v>
      </c>
      <c r="V196" s="29">
        <v>3.335786117243071</v>
      </c>
      <c r="W196" s="30">
        <v>4.179791616186092</v>
      </c>
      <c r="X196" s="30">
        <v>3.7269328187190927</v>
      </c>
      <c r="Y196" s="30">
        <v>3.711711711711712</v>
      </c>
      <c r="Z196" s="30">
        <v>4.039798609446176</v>
      </c>
      <c r="AA196" s="30">
        <v>5.145387100634199</v>
      </c>
      <c r="AB196" s="31">
        <v>4.463967707467648</v>
      </c>
      <c r="AC196" s="17">
        <v>5.460992907801419</v>
      </c>
      <c r="AD196" s="49">
        <f t="shared" si="34"/>
        <v>5.605882410523753</v>
      </c>
      <c r="AE196" s="59">
        <f t="shared" si="35"/>
        <v>0.026531714134868954</v>
      </c>
    </row>
    <row r="197" spans="1:31" ht="12">
      <c r="A197" s="13" t="s">
        <v>709</v>
      </c>
      <c r="B197" s="19" t="s">
        <v>527</v>
      </c>
      <c r="C197" s="5" t="s">
        <v>1008</v>
      </c>
      <c r="D197" s="8">
        <v>12178</v>
      </c>
      <c r="E197" s="8">
        <v>12216</v>
      </c>
      <c r="F197" s="5">
        <f t="shared" si="28"/>
        <v>12197</v>
      </c>
      <c r="G197" s="52"/>
      <c r="H197" s="50"/>
      <c r="I197" s="44"/>
      <c r="J197" s="44">
        <v>1065.1549866446371</v>
      </c>
      <c r="K197" s="44">
        <v>1756.2761567359696</v>
      </c>
      <c r="L197" s="44">
        <v>3253.7233365225256</v>
      </c>
      <c r="M197" s="44">
        <f t="shared" si="29"/>
        <v>-1497.447179786556</v>
      </c>
      <c r="N197" s="44">
        <f t="shared" si="30"/>
        <v>-245.77108250435168</v>
      </c>
      <c r="O197" s="44"/>
      <c r="P197" s="44"/>
      <c r="Q197" s="44"/>
      <c r="R197" s="44">
        <f t="shared" si="31"/>
        <v>0</v>
      </c>
      <c r="S197" s="44">
        <f t="shared" si="32"/>
        <v>-245.77108250435168</v>
      </c>
      <c r="T197" s="44">
        <f t="shared" si="33"/>
        <v>11951.228917495648</v>
      </c>
      <c r="U197" s="5">
        <v>471</v>
      </c>
      <c r="V197" s="29">
        <v>3.768803139306737</v>
      </c>
      <c r="W197" s="30">
        <v>2.9197080291970803</v>
      </c>
      <c r="X197" s="30">
        <v>3.674014696058784</v>
      </c>
      <c r="Y197" s="30">
        <v>3.548922056384743</v>
      </c>
      <c r="Z197" s="30">
        <v>3.561028371744737</v>
      </c>
      <c r="AA197" s="30">
        <v>2.997591962135681</v>
      </c>
      <c r="AB197" s="31">
        <v>3.8034471329134902</v>
      </c>
      <c r="AC197" s="17">
        <v>3.8676301527344394</v>
      </c>
      <c r="AD197" s="49">
        <f t="shared" si="34"/>
        <v>3.941017306684616</v>
      </c>
      <c r="AE197" s="59">
        <f t="shared" si="35"/>
        <v>0.01897470829735136</v>
      </c>
    </row>
    <row r="198" spans="1:31" ht="12">
      <c r="A198" s="13" t="s">
        <v>709</v>
      </c>
      <c r="B198" s="19" t="s">
        <v>528</v>
      </c>
      <c r="C198" s="5" t="s">
        <v>1009</v>
      </c>
      <c r="D198" s="8">
        <v>3318</v>
      </c>
      <c r="E198" s="8">
        <v>3299</v>
      </c>
      <c r="F198" s="5">
        <f t="shared" si="28"/>
        <v>3308.5</v>
      </c>
      <c r="G198" s="52">
        <v>24159</v>
      </c>
      <c r="H198" s="50">
        <f>G198</f>
        <v>24159</v>
      </c>
      <c r="I198" s="44">
        <f>G198/365+(H198*10/24)/365</f>
        <v>93.7678082191781</v>
      </c>
      <c r="J198" s="44">
        <v>191.66851090557793</v>
      </c>
      <c r="K198" s="44">
        <v>570.6253625087954</v>
      </c>
      <c r="L198" s="44">
        <v>810.1632337484771</v>
      </c>
      <c r="M198" s="44">
        <f t="shared" si="29"/>
        <v>-239.53787123968164</v>
      </c>
      <c r="N198" s="44">
        <f t="shared" si="30"/>
        <v>-39.314563284800485</v>
      </c>
      <c r="O198" s="44"/>
      <c r="P198" s="44"/>
      <c r="Q198" s="44"/>
      <c r="R198" s="44">
        <f t="shared" si="31"/>
        <v>0</v>
      </c>
      <c r="S198" s="44">
        <f t="shared" si="32"/>
        <v>54.45324493437761</v>
      </c>
      <c r="T198" s="44">
        <f t="shared" si="33"/>
        <v>3362.953244934378</v>
      </c>
      <c r="U198" s="5">
        <v>114</v>
      </c>
      <c r="V198" s="29">
        <v>3.885607709045695</v>
      </c>
      <c r="W198" s="30">
        <v>2.087114337568058</v>
      </c>
      <c r="X198" s="30">
        <v>2.540834845735027</v>
      </c>
      <c r="Y198" s="30">
        <v>2.803738317757009</v>
      </c>
      <c r="Z198" s="30">
        <v>2.480573819485953</v>
      </c>
      <c r="AA198" s="30">
        <v>3.487672880336741</v>
      </c>
      <c r="AB198" s="31">
        <v>4.214328717639976</v>
      </c>
      <c r="AC198" s="17">
        <v>3.4358047016274864</v>
      </c>
      <c r="AD198" s="49">
        <f t="shared" si="34"/>
        <v>3.3898776372142074</v>
      </c>
      <c r="AE198" s="59">
        <f t="shared" si="35"/>
        <v>-0.013367192958180674</v>
      </c>
    </row>
    <row r="199" spans="1:31" ht="12">
      <c r="A199" s="13" t="s">
        <v>709</v>
      </c>
      <c r="B199" s="19" t="s">
        <v>529</v>
      </c>
      <c r="C199" s="5" t="s">
        <v>1010</v>
      </c>
      <c r="D199" s="8">
        <v>35102</v>
      </c>
      <c r="E199" s="8">
        <v>35085</v>
      </c>
      <c r="F199" s="5">
        <f t="shared" si="28"/>
        <v>35093.5</v>
      </c>
      <c r="G199" s="52">
        <v>168899</v>
      </c>
      <c r="H199" s="50">
        <f>G199</f>
        <v>168899</v>
      </c>
      <c r="I199" s="44">
        <f>G199/365+(H199*10/24)/365</f>
        <v>655.5440639269407</v>
      </c>
      <c r="J199" s="44">
        <v>6600.277697535002</v>
      </c>
      <c r="K199" s="44">
        <v>11307.26156691663</v>
      </c>
      <c r="L199" s="44">
        <v>5837.541678015815</v>
      </c>
      <c r="M199" s="44">
        <f t="shared" si="29"/>
        <v>5469.719888900815</v>
      </c>
      <c r="N199" s="44">
        <f t="shared" si="30"/>
        <v>897.7271427245602</v>
      </c>
      <c r="O199" s="44"/>
      <c r="P199" s="44"/>
      <c r="Q199" s="44"/>
      <c r="R199" s="44">
        <f t="shared" si="31"/>
        <v>0</v>
      </c>
      <c r="S199" s="44">
        <f t="shared" si="32"/>
        <v>1553.271206651501</v>
      </c>
      <c r="T199" s="44">
        <f t="shared" si="33"/>
        <v>36646.7712066515</v>
      </c>
      <c r="U199" s="5">
        <v>2788</v>
      </c>
      <c r="V199" s="29">
        <v>8.303156454050354</v>
      </c>
      <c r="W199" s="30">
        <v>7.65401012904518</v>
      </c>
      <c r="X199" s="30">
        <v>7.573716938418776</v>
      </c>
      <c r="Y199" s="30">
        <v>7.637675763910765</v>
      </c>
      <c r="Z199" s="30">
        <v>8.772836952774906</v>
      </c>
      <c r="AA199" s="30">
        <v>8.745836683128518</v>
      </c>
      <c r="AB199" s="31">
        <v>8.552142325953893</v>
      </c>
      <c r="AC199" s="17">
        <v>7.942567375078344</v>
      </c>
      <c r="AD199" s="49">
        <f t="shared" si="34"/>
        <v>7.6077643628641685</v>
      </c>
      <c r="AE199" s="59">
        <f t="shared" si="35"/>
        <v>-0.04215299617913194</v>
      </c>
    </row>
    <row r="200" spans="1:31" ht="12">
      <c r="A200" s="13" t="s">
        <v>709</v>
      </c>
      <c r="B200" s="19" t="s">
        <v>531</v>
      </c>
      <c r="C200" s="5" t="s">
        <v>1011</v>
      </c>
      <c r="D200" s="8">
        <v>945</v>
      </c>
      <c r="E200" s="8">
        <v>953</v>
      </c>
      <c r="F200" s="5">
        <f t="shared" si="28"/>
        <v>949</v>
      </c>
      <c r="G200" s="52"/>
      <c r="H200" s="50"/>
      <c r="I200" s="44"/>
      <c r="J200" s="44">
        <v>15.611617721777357</v>
      </c>
      <c r="K200" s="44">
        <v>57.34639061858726</v>
      </c>
      <c r="L200" s="44">
        <v>286.6306205954609</v>
      </c>
      <c r="M200" s="44">
        <f t="shared" si="29"/>
        <v>-229.28422997687366</v>
      </c>
      <c r="N200" s="44">
        <f t="shared" si="30"/>
        <v>-37.63166685493722</v>
      </c>
      <c r="O200" s="44"/>
      <c r="P200" s="44"/>
      <c r="Q200" s="44"/>
      <c r="R200" s="44">
        <f t="shared" si="31"/>
        <v>0</v>
      </c>
      <c r="S200" s="44">
        <f t="shared" si="32"/>
        <v>-37.63166685493722</v>
      </c>
      <c r="T200" s="44">
        <f t="shared" si="33"/>
        <v>911.3683331450628</v>
      </c>
      <c r="U200" s="5">
        <v>52</v>
      </c>
      <c r="V200" s="29">
        <v>6.1203319502074685</v>
      </c>
      <c r="W200" s="30">
        <v>5.020491803278689</v>
      </c>
      <c r="X200" s="30">
        <v>4.352226720647773</v>
      </c>
      <c r="Y200" s="30">
        <v>2.136317395727365</v>
      </c>
      <c r="Z200" s="30">
        <v>6.018054162487462</v>
      </c>
      <c r="AA200" s="30">
        <v>6.8277310924369745</v>
      </c>
      <c r="AB200" s="31">
        <v>3.7894736842105265</v>
      </c>
      <c r="AC200" s="17">
        <v>5.502645502645502</v>
      </c>
      <c r="AD200" s="49">
        <f t="shared" si="34"/>
        <v>5.705706256059167</v>
      </c>
      <c r="AE200" s="59">
        <f t="shared" si="35"/>
        <v>0.036902386918444816</v>
      </c>
    </row>
    <row r="201" spans="1:31" ht="12">
      <c r="A201" s="13" t="s">
        <v>709</v>
      </c>
      <c r="B201" s="19" t="s">
        <v>533</v>
      </c>
      <c r="C201" s="5" t="s">
        <v>1012</v>
      </c>
      <c r="D201" s="8">
        <v>19983</v>
      </c>
      <c r="E201" s="8">
        <v>19987</v>
      </c>
      <c r="F201" s="5">
        <f t="shared" si="28"/>
        <v>19985</v>
      </c>
      <c r="G201" s="52">
        <v>45388</v>
      </c>
      <c r="H201" s="50">
        <f>G201</f>
        <v>45388</v>
      </c>
      <c r="I201" s="44">
        <f>G201/365+(H201*10/24)/365</f>
        <v>176.1634703196347</v>
      </c>
      <c r="J201" s="44">
        <v>2774.7335521602436</v>
      </c>
      <c r="K201" s="44">
        <v>2667.543773344624</v>
      </c>
      <c r="L201" s="44">
        <v>4262.031217430855</v>
      </c>
      <c r="M201" s="44">
        <f t="shared" si="29"/>
        <v>-1594.4874440862309</v>
      </c>
      <c r="N201" s="44">
        <f t="shared" si="30"/>
        <v>-261.69798204737197</v>
      </c>
      <c r="O201" s="44"/>
      <c r="P201" s="44"/>
      <c r="Q201" s="44"/>
      <c r="R201" s="44">
        <f t="shared" si="31"/>
        <v>0</v>
      </c>
      <c r="S201" s="44">
        <f t="shared" si="32"/>
        <v>-85.53451172773725</v>
      </c>
      <c r="T201" s="44">
        <f t="shared" si="33"/>
        <v>19899.465488272264</v>
      </c>
      <c r="U201" s="5">
        <v>1133</v>
      </c>
      <c r="V201" s="29">
        <v>5.115820089332087</v>
      </c>
      <c r="W201" s="30">
        <v>5.063550635506355</v>
      </c>
      <c r="X201" s="30">
        <v>4.775008918106304</v>
      </c>
      <c r="Y201" s="30">
        <v>4.394377632313391</v>
      </c>
      <c r="Z201" s="30">
        <v>5.635932852749912</v>
      </c>
      <c r="AA201" s="30">
        <v>5.894156007022825</v>
      </c>
      <c r="AB201" s="31">
        <v>5.836673346693387</v>
      </c>
      <c r="AC201" s="17">
        <v>5.669819346444478</v>
      </c>
      <c r="AD201" s="49">
        <f t="shared" si="34"/>
        <v>5.693620266673658</v>
      </c>
      <c r="AE201" s="59">
        <f t="shared" si="35"/>
        <v>0.004197826910324034</v>
      </c>
    </row>
    <row r="202" spans="1:31" ht="12">
      <c r="A202" s="13" t="s">
        <v>709</v>
      </c>
      <c r="B202" s="19" t="s">
        <v>534</v>
      </c>
      <c r="C202" s="5" t="s">
        <v>1013</v>
      </c>
      <c r="D202" s="8">
        <v>18264</v>
      </c>
      <c r="E202" s="8">
        <v>18374</v>
      </c>
      <c r="F202" s="5">
        <f t="shared" si="28"/>
        <v>18319</v>
      </c>
      <c r="G202" s="52"/>
      <c r="H202" s="50"/>
      <c r="I202" s="44"/>
      <c r="J202" s="44">
        <v>1424.2150148042294</v>
      </c>
      <c r="K202" s="44">
        <v>1702.6566781229146</v>
      </c>
      <c r="L202" s="44">
        <v>5322.5948263361915</v>
      </c>
      <c r="M202" s="44">
        <f t="shared" si="29"/>
        <v>-3619.9381482132767</v>
      </c>
      <c r="N202" s="44">
        <f t="shared" si="30"/>
        <v>-594.1285470997304</v>
      </c>
      <c r="O202" s="44"/>
      <c r="P202" s="44"/>
      <c r="Q202" s="44"/>
      <c r="R202" s="44">
        <f t="shared" si="31"/>
        <v>0</v>
      </c>
      <c r="S202" s="44">
        <f t="shared" si="32"/>
        <v>-594.1285470997304</v>
      </c>
      <c r="T202" s="44">
        <f t="shared" si="33"/>
        <v>17724.87145290027</v>
      </c>
      <c r="U202" s="5">
        <v>1051</v>
      </c>
      <c r="V202" s="29">
        <v>6.686895931670038</v>
      </c>
      <c r="W202" s="30">
        <v>5.400647396217844</v>
      </c>
      <c r="X202" s="30">
        <v>5.866984721985574</v>
      </c>
      <c r="Y202" s="30">
        <v>4.878462408140192</v>
      </c>
      <c r="Z202" s="30">
        <v>5.8115330520393815</v>
      </c>
      <c r="AA202" s="30">
        <v>5.776273443568971</v>
      </c>
      <c r="AB202" s="31">
        <v>5.641336715561928</v>
      </c>
      <c r="AC202" s="17">
        <v>5.7544897065265</v>
      </c>
      <c r="AD202" s="49">
        <f t="shared" si="34"/>
        <v>5.9295211409165285</v>
      </c>
      <c r="AE202" s="59">
        <f t="shared" si="35"/>
        <v>0.03041649969266871</v>
      </c>
    </row>
    <row r="203" spans="1:31" ht="12">
      <c r="A203" s="13" t="s">
        <v>709</v>
      </c>
      <c r="B203" s="19" t="s">
        <v>535</v>
      </c>
      <c r="C203" s="5" t="s">
        <v>1014</v>
      </c>
      <c r="D203" s="8">
        <v>12307</v>
      </c>
      <c r="E203" s="8">
        <v>12377</v>
      </c>
      <c r="F203" s="5">
        <f t="shared" si="28"/>
        <v>12342</v>
      </c>
      <c r="G203" s="52">
        <v>6124</v>
      </c>
      <c r="H203" s="50">
        <f>G203</f>
        <v>6124</v>
      </c>
      <c r="I203" s="44">
        <f>G203/365+(H203*10/24)/365</f>
        <v>23.7689497716895</v>
      </c>
      <c r="J203" s="44">
        <v>774.1649306569014</v>
      </c>
      <c r="K203" s="44">
        <v>1545.623029091258</v>
      </c>
      <c r="L203" s="44">
        <v>3691.403453405466</v>
      </c>
      <c r="M203" s="44">
        <f t="shared" si="29"/>
        <v>-2145.7804243142077</v>
      </c>
      <c r="N203" s="44">
        <f t="shared" si="30"/>
        <v>-352.1798864221178</v>
      </c>
      <c r="O203" s="44"/>
      <c r="P203" s="44"/>
      <c r="Q203" s="44"/>
      <c r="R203" s="44">
        <f t="shared" si="31"/>
        <v>0</v>
      </c>
      <c r="S203" s="44">
        <f t="shared" si="32"/>
        <v>-328.4109366504283</v>
      </c>
      <c r="T203" s="44">
        <f t="shared" si="33"/>
        <v>12013.589063349571</v>
      </c>
      <c r="U203" s="5">
        <v>489</v>
      </c>
      <c r="V203" s="29">
        <v>4.131658726721525</v>
      </c>
      <c r="W203" s="30">
        <v>3.803786574870912</v>
      </c>
      <c r="X203" s="30">
        <v>3.580540908317741</v>
      </c>
      <c r="Y203" s="30">
        <v>3.056768558951965</v>
      </c>
      <c r="Z203" s="30">
        <v>4.12669533575918</v>
      </c>
      <c r="AA203" s="30">
        <v>4.277855324739305</v>
      </c>
      <c r="AB203" s="31">
        <v>4.06003937007874</v>
      </c>
      <c r="AC203" s="17">
        <v>3.973348500853173</v>
      </c>
      <c r="AD203" s="49">
        <f t="shared" si="34"/>
        <v>4.0703906003561885</v>
      </c>
      <c r="AE203" s="59">
        <f t="shared" si="35"/>
        <v>0.02442325395876511</v>
      </c>
    </row>
    <row r="204" spans="1:31" ht="12">
      <c r="A204" s="13" t="s">
        <v>709</v>
      </c>
      <c r="B204" s="19" t="s">
        <v>532</v>
      </c>
      <c r="C204" s="5" t="s">
        <v>1015</v>
      </c>
      <c r="D204" s="8">
        <v>7994</v>
      </c>
      <c r="E204" s="8">
        <v>7939</v>
      </c>
      <c r="F204" s="5">
        <f t="shared" si="28"/>
        <v>7966.5</v>
      </c>
      <c r="G204" s="52">
        <v>128670</v>
      </c>
      <c r="H204" s="50">
        <f>G204</f>
        <v>128670</v>
      </c>
      <c r="I204" s="44">
        <f>G204/365+(H204*10/24)/365</f>
        <v>499.40410958904107</v>
      </c>
      <c r="J204" s="44">
        <v>421.6306236250652</v>
      </c>
      <c r="K204" s="44">
        <v>1040.2421027591176</v>
      </c>
      <c r="L204" s="44">
        <v>2177.890246808298</v>
      </c>
      <c r="M204" s="44">
        <f t="shared" si="29"/>
        <v>-1137.6481440491802</v>
      </c>
      <c r="N204" s="44">
        <f t="shared" si="30"/>
        <v>-186.71844966971565</v>
      </c>
      <c r="O204" s="44"/>
      <c r="P204" s="44"/>
      <c r="Q204" s="44"/>
      <c r="R204" s="44">
        <f t="shared" si="31"/>
        <v>0</v>
      </c>
      <c r="S204" s="44">
        <f t="shared" si="32"/>
        <v>312.6856599193254</v>
      </c>
      <c r="T204" s="44">
        <f t="shared" si="33"/>
        <v>8279.185659919325</v>
      </c>
      <c r="U204" s="5">
        <v>458</v>
      </c>
      <c r="V204" s="29">
        <v>4.393380164305275</v>
      </c>
      <c r="W204" s="30">
        <v>5.286825473991249</v>
      </c>
      <c r="X204" s="30">
        <v>4.7949373250578065</v>
      </c>
      <c r="Y204" s="30">
        <v>4.170233581998288</v>
      </c>
      <c r="Z204" s="30">
        <v>4.554916125872413</v>
      </c>
      <c r="AA204" s="30">
        <v>4.3853165804385315</v>
      </c>
      <c r="AB204" s="31">
        <v>4.787692307692307</v>
      </c>
      <c r="AC204" s="17">
        <v>5.729296972729547</v>
      </c>
      <c r="AD204" s="49">
        <f t="shared" si="34"/>
        <v>5.531945034367823</v>
      </c>
      <c r="AE204" s="59">
        <f t="shared" si="35"/>
        <v>-0.03444610033326695</v>
      </c>
    </row>
    <row r="205" spans="1:31" ht="12">
      <c r="A205" s="13" t="s">
        <v>709</v>
      </c>
      <c r="B205" s="19" t="s">
        <v>530</v>
      </c>
      <c r="C205" s="5" t="s">
        <v>1016</v>
      </c>
      <c r="D205" s="8">
        <v>7846</v>
      </c>
      <c r="E205" s="8">
        <v>7983</v>
      </c>
      <c r="F205" s="5">
        <f t="shared" si="28"/>
        <v>7914.5</v>
      </c>
      <c r="G205" s="52">
        <v>7880</v>
      </c>
      <c r="H205" s="50">
        <f>G205</f>
        <v>7880</v>
      </c>
      <c r="I205" s="44">
        <f>G205/365+(H205*10/24)/365</f>
        <v>30.58447488584475</v>
      </c>
      <c r="J205" s="44">
        <v>547.4342076767214</v>
      </c>
      <c r="K205" s="44">
        <v>1320.34692101322</v>
      </c>
      <c r="L205" s="44">
        <v>2286.682863135249</v>
      </c>
      <c r="M205" s="44">
        <f t="shared" si="29"/>
        <v>-966.3359421220291</v>
      </c>
      <c r="N205" s="44">
        <f t="shared" si="30"/>
        <v>-158.60154118561042</v>
      </c>
      <c r="O205" s="44"/>
      <c r="P205" s="44"/>
      <c r="Q205" s="44"/>
      <c r="R205" s="44">
        <f t="shared" si="31"/>
        <v>0</v>
      </c>
      <c r="S205" s="44">
        <f t="shared" si="32"/>
        <v>-128.01706629976567</v>
      </c>
      <c r="T205" s="44">
        <f t="shared" si="33"/>
        <v>7786.482933700235</v>
      </c>
      <c r="U205" s="5">
        <v>362</v>
      </c>
      <c r="V205" s="29">
        <v>4.127481713688611</v>
      </c>
      <c r="W205" s="30">
        <v>3.377594430836664</v>
      </c>
      <c r="X205" s="30">
        <v>3.508997429305913</v>
      </c>
      <c r="Y205" s="30">
        <v>3.383071777720607</v>
      </c>
      <c r="Z205" s="30">
        <v>4.491786447638604</v>
      </c>
      <c r="AA205" s="30">
        <v>3.8919472538727433</v>
      </c>
      <c r="AB205" s="31">
        <v>3.4231702644015836</v>
      </c>
      <c r="AC205" s="17">
        <v>4.613815957175631</v>
      </c>
      <c r="AD205" s="49">
        <f t="shared" si="34"/>
        <v>4.6490823017571685</v>
      </c>
      <c r="AE205" s="59">
        <f t="shared" si="35"/>
        <v>0.007643639215103414</v>
      </c>
    </row>
    <row r="206" spans="1:31" ht="12">
      <c r="A206" s="13" t="s">
        <v>709</v>
      </c>
      <c r="B206" s="19" t="s">
        <v>536</v>
      </c>
      <c r="C206" s="5" t="s">
        <v>1017</v>
      </c>
      <c r="D206" s="8">
        <v>3714</v>
      </c>
      <c r="E206" s="8">
        <v>3712</v>
      </c>
      <c r="F206" s="5">
        <f t="shared" si="28"/>
        <v>3713</v>
      </c>
      <c r="G206" s="52">
        <v>15300</v>
      </c>
      <c r="H206" s="50">
        <f>G206</f>
        <v>15300</v>
      </c>
      <c r="I206" s="44">
        <f>G206/365+(H206*10/24)/365</f>
        <v>59.38356164383562</v>
      </c>
      <c r="J206" s="44">
        <v>118.65101038028283</v>
      </c>
      <c r="K206" s="44">
        <v>270.22710593713145</v>
      </c>
      <c r="L206" s="44">
        <v>1104.5880330263833</v>
      </c>
      <c r="M206" s="44">
        <f t="shared" si="29"/>
        <v>-834.3609270892518</v>
      </c>
      <c r="N206" s="44">
        <f t="shared" si="30"/>
        <v>-136.94091585874105</v>
      </c>
      <c r="O206" s="44"/>
      <c r="P206" s="44"/>
      <c r="Q206" s="44"/>
      <c r="R206" s="44">
        <f t="shared" si="31"/>
        <v>0</v>
      </c>
      <c r="S206" s="44">
        <f t="shared" si="32"/>
        <v>-77.55735421490543</v>
      </c>
      <c r="T206" s="44">
        <f t="shared" si="33"/>
        <v>3635.4426457850946</v>
      </c>
      <c r="U206" s="5">
        <v>143</v>
      </c>
      <c r="V206" s="29">
        <v>3.033676593376009</v>
      </c>
      <c r="W206" s="30">
        <v>3.1206848936757803</v>
      </c>
      <c r="X206" s="30">
        <v>4.152915291529153</v>
      </c>
      <c r="Y206" s="30">
        <v>2.8846153846153846</v>
      </c>
      <c r="Z206" s="30">
        <v>3.894335511982571</v>
      </c>
      <c r="AA206" s="30">
        <v>2.9757029757029754</v>
      </c>
      <c r="AB206" s="31">
        <v>2.992383025027203</v>
      </c>
      <c r="AC206" s="17">
        <v>3.8502961766289716</v>
      </c>
      <c r="AD206" s="49">
        <f t="shared" si="34"/>
        <v>3.933496246070424</v>
      </c>
      <c r="AE206" s="59">
        <f t="shared" si="35"/>
        <v>0.021608745308080688</v>
      </c>
    </row>
    <row r="207" spans="1:31" ht="12">
      <c r="A207" s="13" t="s">
        <v>709</v>
      </c>
      <c r="B207" s="19" t="s">
        <v>542</v>
      </c>
      <c r="C207" s="5" t="s">
        <v>1018</v>
      </c>
      <c r="D207" s="8">
        <v>14331</v>
      </c>
      <c r="E207" s="8">
        <v>14472</v>
      </c>
      <c r="F207" s="5">
        <f t="shared" si="28"/>
        <v>14401.5</v>
      </c>
      <c r="G207" s="52"/>
      <c r="H207" s="50"/>
      <c r="I207" s="44"/>
      <c r="J207" s="44">
        <v>1112.4308259285938</v>
      </c>
      <c r="K207" s="44">
        <v>2369.1954594901</v>
      </c>
      <c r="L207" s="44">
        <v>4237.306036155069</v>
      </c>
      <c r="M207" s="44">
        <f t="shared" si="29"/>
        <v>-1868.110576664969</v>
      </c>
      <c r="N207" s="44">
        <f t="shared" si="30"/>
        <v>-306.6068472146186</v>
      </c>
      <c r="O207" s="44"/>
      <c r="P207" s="44"/>
      <c r="Q207" s="44"/>
      <c r="R207" s="44">
        <f t="shared" si="31"/>
        <v>0</v>
      </c>
      <c r="S207" s="44">
        <f t="shared" si="32"/>
        <v>-306.6068472146186</v>
      </c>
      <c r="T207" s="44">
        <f t="shared" si="33"/>
        <v>14094.893152785382</v>
      </c>
      <c r="U207" s="5">
        <v>432</v>
      </c>
      <c r="V207" s="29">
        <v>2.347280944744132</v>
      </c>
      <c r="W207" s="30">
        <v>2.8846845550679805</v>
      </c>
      <c r="X207" s="30">
        <v>2.883787661406026</v>
      </c>
      <c r="Y207" s="30">
        <v>2.9847571783055655</v>
      </c>
      <c r="Z207" s="30">
        <v>3.0461887220175687</v>
      </c>
      <c r="AA207" s="30">
        <v>3.134906657273688</v>
      </c>
      <c r="AB207" s="31">
        <v>2.64156245609105</v>
      </c>
      <c r="AC207" s="17">
        <v>3.0144442118484402</v>
      </c>
      <c r="AD207" s="49">
        <f t="shared" si="34"/>
        <v>3.0649398708966427</v>
      </c>
      <c r="AE207" s="59">
        <f t="shared" si="35"/>
        <v>0.01675123356064326</v>
      </c>
    </row>
    <row r="208" spans="1:31" ht="12">
      <c r="A208" s="13" t="s">
        <v>709</v>
      </c>
      <c r="B208" s="19" t="s">
        <v>537</v>
      </c>
      <c r="C208" s="5" t="s">
        <v>1019</v>
      </c>
      <c r="D208" s="8">
        <v>9655</v>
      </c>
      <c r="E208" s="8">
        <v>9645</v>
      </c>
      <c r="F208" s="5">
        <f t="shared" si="28"/>
        <v>9650</v>
      </c>
      <c r="G208" s="52">
        <v>6366</v>
      </c>
      <c r="H208" s="50">
        <f>G208</f>
        <v>6366</v>
      </c>
      <c r="I208" s="44">
        <f>G208/365+(H208*10/24)/365</f>
        <v>24.708219178082192</v>
      </c>
      <c r="J208" s="44">
        <v>808.6418980365476</v>
      </c>
      <c r="K208" s="44">
        <v>2086.8100662586535</v>
      </c>
      <c r="L208" s="44">
        <v>2862.848302996369</v>
      </c>
      <c r="M208" s="44">
        <f t="shared" si="29"/>
        <v>-776.0382367377156</v>
      </c>
      <c r="N208" s="44">
        <f t="shared" si="30"/>
        <v>-127.36860443717472</v>
      </c>
      <c r="O208" s="44"/>
      <c r="P208" s="44"/>
      <c r="Q208" s="44"/>
      <c r="R208" s="44">
        <f t="shared" si="31"/>
        <v>0</v>
      </c>
      <c r="S208" s="44">
        <f t="shared" si="32"/>
        <v>-102.66038525909254</v>
      </c>
      <c r="T208" s="44">
        <f t="shared" si="33"/>
        <v>9547.339614740908</v>
      </c>
      <c r="U208" s="5">
        <v>476</v>
      </c>
      <c r="V208" s="29">
        <v>4.940970703979012</v>
      </c>
      <c r="W208" s="30">
        <v>4.876227059325651</v>
      </c>
      <c r="X208" s="30">
        <v>4.768954213809876</v>
      </c>
      <c r="Y208" s="30">
        <v>4.567888270502992</v>
      </c>
      <c r="Z208" s="30">
        <v>5.4808794414921325</v>
      </c>
      <c r="AA208" s="30">
        <v>5.1765441099885425</v>
      </c>
      <c r="AB208" s="31">
        <v>5.05050505050505</v>
      </c>
      <c r="AC208" s="17">
        <v>4.93008803728638</v>
      </c>
      <c r="AD208" s="49">
        <f t="shared" si="34"/>
        <v>4.985682076974252</v>
      </c>
      <c r="AE208" s="59">
        <f t="shared" si="35"/>
        <v>0.01127648010895803</v>
      </c>
    </row>
    <row r="209" spans="1:31" ht="12">
      <c r="A209" s="13" t="s">
        <v>709</v>
      </c>
      <c r="B209" s="19" t="s">
        <v>539</v>
      </c>
      <c r="C209" s="5" t="s">
        <v>1020</v>
      </c>
      <c r="D209" s="8">
        <v>11285</v>
      </c>
      <c r="E209" s="8">
        <v>11417</v>
      </c>
      <c r="F209" s="5">
        <f t="shared" si="28"/>
        <v>11351</v>
      </c>
      <c r="G209" s="52"/>
      <c r="H209" s="50"/>
      <c r="I209" s="44"/>
      <c r="J209" s="44">
        <v>847.3479915450914</v>
      </c>
      <c r="K209" s="44">
        <v>2900.0941896524823</v>
      </c>
      <c r="L209" s="44">
        <v>3373.8872275900367</v>
      </c>
      <c r="M209" s="44">
        <f t="shared" si="29"/>
        <v>-473.79303793755435</v>
      </c>
      <c r="N209" s="44">
        <f t="shared" si="30"/>
        <v>-77.76209364094964</v>
      </c>
      <c r="O209" s="44"/>
      <c r="P209" s="44"/>
      <c r="Q209" s="44"/>
      <c r="R209" s="44">
        <f t="shared" si="31"/>
        <v>0</v>
      </c>
      <c r="S209" s="44">
        <f t="shared" si="32"/>
        <v>-77.76209364094964</v>
      </c>
      <c r="T209" s="44">
        <f t="shared" si="33"/>
        <v>11273.23790635905</v>
      </c>
      <c r="U209" s="5">
        <v>465</v>
      </c>
      <c r="V209" s="29">
        <v>3.8219895287958114</v>
      </c>
      <c r="W209" s="30">
        <v>4.395895984433045</v>
      </c>
      <c r="X209" s="30">
        <v>3.8107869142351904</v>
      </c>
      <c r="Y209" s="30">
        <v>3.614139992965178</v>
      </c>
      <c r="Z209" s="30">
        <v>3.9439865284055657</v>
      </c>
      <c r="AA209" s="30">
        <v>4.469422072749801</v>
      </c>
      <c r="AB209" s="31">
        <v>4.066773219676789</v>
      </c>
      <c r="AC209" s="17">
        <v>4.12051395657953</v>
      </c>
      <c r="AD209" s="49">
        <f t="shared" si="34"/>
        <v>4.124813153616682</v>
      </c>
      <c r="AE209" s="59">
        <f t="shared" si="35"/>
        <v>0.0010433642701990341</v>
      </c>
    </row>
    <row r="210" spans="1:31" ht="12">
      <c r="A210" s="13" t="s">
        <v>709</v>
      </c>
      <c r="B210" s="19" t="s">
        <v>540</v>
      </c>
      <c r="C210" s="5" t="s">
        <v>1021</v>
      </c>
      <c r="D210" s="8">
        <v>26761</v>
      </c>
      <c r="E210" s="8">
        <v>26955</v>
      </c>
      <c r="F210" s="5">
        <f t="shared" si="28"/>
        <v>26858</v>
      </c>
      <c r="G210" s="52">
        <v>1629</v>
      </c>
      <c r="H210" s="50">
        <f>G210</f>
        <v>1629</v>
      </c>
      <c r="I210" s="44">
        <f>G210/365+(H210*10/24)/365</f>
        <v>6.322602739726028</v>
      </c>
      <c r="J210" s="44">
        <v>2001.5903815344839</v>
      </c>
      <c r="K210" s="44">
        <v>5106.184436602972</v>
      </c>
      <c r="L210" s="44">
        <v>8456.059481910755</v>
      </c>
      <c r="M210" s="44">
        <f t="shared" si="29"/>
        <v>-3349.8750453077837</v>
      </c>
      <c r="N210" s="44">
        <f t="shared" si="30"/>
        <v>-549.8039778985463</v>
      </c>
      <c r="O210" s="44"/>
      <c r="P210" s="44"/>
      <c r="Q210" s="44"/>
      <c r="R210" s="44">
        <f t="shared" si="31"/>
        <v>0</v>
      </c>
      <c r="S210" s="44">
        <f t="shared" si="32"/>
        <v>-543.4813751588204</v>
      </c>
      <c r="T210" s="44">
        <f t="shared" si="33"/>
        <v>26314.51862484118</v>
      </c>
      <c r="U210" s="5">
        <v>1473</v>
      </c>
      <c r="V210" s="29">
        <v>5.949848024316109</v>
      </c>
      <c r="W210" s="30">
        <v>5.559608370128624</v>
      </c>
      <c r="X210" s="30">
        <v>5.276631514595751</v>
      </c>
      <c r="Y210" s="30">
        <v>5.79219593823686</v>
      </c>
      <c r="Z210" s="30">
        <v>5.446672743846856</v>
      </c>
      <c r="AA210" s="30">
        <v>5.0653471330361866</v>
      </c>
      <c r="AB210" s="31">
        <v>5.4596079316702415</v>
      </c>
      <c r="AC210" s="17">
        <v>5.504278614401555</v>
      </c>
      <c r="AD210" s="49">
        <f t="shared" si="34"/>
        <v>5.597670324128493</v>
      </c>
      <c r="AE210" s="59">
        <f t="shared" si="35"/>
        <v>0.016967111636134357</v>
      </c>
    </row>
    <row r="211" spans="1:31" ht="12">
      <c r="A211" s="13" t="s">
        <v>709</v>
      </c>
      <c r="B211" s="19" t="s">
        <v>543</v>
      </c>
      <c r="C211" s="5" t="s">
        <v>1022</v>
      </c>
      <c r="D211" s="8">
        <v>74868</v>
      </c>
      <c r="E211" s="8">
        <v>75162</v>
      </c>
      <c r="F211" s="5">
        <f t="shared" si="28"/>
        <v>75015</v>
      </c>
      <c r="G211" s="52">
        <v>171787</v>
      </c>
      <c r="H211" s="50">
        <f>G211</f>
        <v>171787</v>
      </c>
      <c r="I211" s="44">
        <f>G211/365+(H211*10/24)/365</f>
        <v>666.7531963470319</v>
      </c>
      <c r="J211" s="44">
        <v>11232.974979449766</v>
      </c>
      <c r="K211" s="44">
        <v>30277.776617486612</v>
      </c>
      <c r="L211" s="44">
        <v>14287.372099769747</v>
      </c>
      <c r="M211" s="44">
        <f t="shared" si="29"/>
        <v>15990.404517716865</v>
      </c>
      <c r="N211" s="44">
        <f t="shared" si="30"/>
        <v>2624.4525222999337</v>
      </c>
      <c r="O211" s="44">
        <f>5717+8165</f>
        <v>13882</v>
      </c>
      <c r="P211" s="44"/>
      <c r="Q211" s="44">
        <f>O211+P211</f>
        <v>13882</v>
      </c>
      <c r="R211" s="44">
        <f t="shared" si="31"/>
        <v>4106.758333333333</v>
      </c>
      <c r="S211" s="44">
        <f t="shared" si="32"/>
        <v>7397.964051980299</v>
      </c>
      <c r="T211" s="44">
        <f t="shared" si="33"/>
        <v>82412.96405198029</v>
      </c>
      <c r="U211" s="5">
        <v>9088</v>
      </c>
      <c r="V211" s="29">
        <v>10.379729910415831</v>
      </c>
      <c r="W211" s="30">
        <v>11.650933786078097</v>
      </c>
      <c r="X211" s="30">
        <v>11.250797615976756</v>
      </c>
      <c r="Y211" s="30">
        <v>11.327378451278854</v>
      </c>
      <c r="Z211" s="30">
        <v>10.3460867448371</v>
      </c>
      <c r="AA211" s="30">
        <v>10.993008123509679</v>
      </c>
      <c r="AB211" s="31">
        <v>10.712712418736901</v>
      </c>
      <c r="AC211" s="17">
        <v>12.138697440829192</v>
      </c>
      <c r="AD211" s="49">
        <f t="shared" si="34"/>
        <v>11.027391266097322</v>
      </c>
      <c r="AE211" s="59">
        <f t="shared" si="35"/>
        <v>-0.09155069398088214</v>
      </c>
    </row>
    <row r="212" spans="1:31" ht="12">
      <c r="A212" s="13" t="s">
        <v>709</v>
      </c>
      <c r="B212" s="19" t="s">
        <v>544</v>
      </c>
      <c r="C212" s="5" t="s">
        <v>1023</v>
      </c>
      <c r="D212" s="8">
        <v>12967</v>
      </c>
      <c r="E212" s="8">
        <v>12956</v>
      </c>
      <c r="F212" s="5">
        <f t="shared" si="28"/>
        <v>12961.5</v>
      </c>
      <c r="G212" s="52"/>
      <c r="H212" s="50"/>
      <c r="I212" s="44"/>
      <c r="J212" s="44">
        <v>1007.5858838967512</v>
      </c>
      <c r="K212" s="44">
        <v>5281.931095796279</v>
      </c>
      <c r="L212" s="44">
        <v>3858.2098511426498</v>
      </c>
      <c r="M212" s="44">
        <f t="shared" si="29"/>
        <v>1423.7212446536291</v>
      </c>
      <c r="N212" s="44">
        <f t="shared" si="30"/>
        <v>233.6706871576205</v>
      </c>
      <c r="O212" s="44"/>
      <c r="P212" s="44"/>
      <c r="Q212" s="44"/>
      <c r="R212" s="44">
        <f t="shared" si="31"/>
        <v>0</v>
      </c>
      <c r="S212" s="44">
        <f t="shared" si="32"/>
        <v>233.6706871576205</v>
      </c>
      <c r="T212" s="44">
        <f t="shared" si="33"/>
        <v>13195.17068715762</v>
      </c>
      <c r="U212" s="5">
        <v>753</v>
      </c>
      <c r="V212" s="29">
        <v>5.553382870551427</v>
      </c>
      <c r="W212" s="30">
        <v>6.271971875998722</v>
      </c>
      <c r="X212" s="30">
        <v>5.24183940910174</v>
      </c>
      <c r="Y212" s="30">
        <v>5.686678282908284</v>
      </c>
      <c r="Z212" s="30">
        <v>6.055814688908214</v>
      </c>
      <c r="AA212" s="30">
        <v>5.7534246575342465</v>
      </c>
      <c r="AB212" s="31">
        <v>5.627034568283987</v>
      </c>
      <c r="AC212" s="17">
        <v>5.807048661988123</v>
      </c>
      <c r="AD212" s="49">
        <f t="shared" si="34"/>
        <v>5.706633266463673</v>
      </c>
      <c r="AE212" s="59">
        <f t="shared" si="35"/>
        <v>-0.017291984512158534</v>
      </c>
    </row>
    <row r="213" spans="1:31" ht="12">
      <c r="A213" s="13" t="s">
        <v>709</v>
      </c>
      <c r="B213" s="19" t="s">
        <v>545</v>
      </c>
      <c r="C213" s="5" t="s">
        <v>1024</v>
      </c>
      <c r="D213" s="8">
        <v>5647</v>
      </c>
      <c r="E213" s="8">
        <v>5676</v>
      </c>
      <c r="F213" s="5">
        <f t="shared" si="28"/>
        <v>5661.5</v>
      </c>
      <c r="G213" s="52"/>
      <c r="H213" s="50"/>
      <c r="I213" s="44"/>
      <c r="J213" s="44">
        <v>318.5671321336761</v>
      </c>
      <c r="K213" s="44">
        <v>1158.320588105346</v>
      </c>
      <c r="L213" s="44">
        <v>1705.9496551120226</v>
      </c>
      <c r="M213" s="44">
        <f t="shared" si="29"/>
        <v>-547.6290670066767</v>
      </c>
      <c r="N213" s="44">
        <f t="shared" si="30"/>
        <v>-89.88055834347597</v>
      </c>
      <c r="O213" s="44"/>
      <c r="P213" s="44"/>
      <c r="Q213" s="44"/>
      <c r="R213" s="44">
        <f t="shared" si="31"/>
        <v>0</v>
      </c>
      <c r="S213" s="44">
        <f t="shared" si="32"/>
        <v>-89.88055834347597</v>
      </c>
      <c r="T213" s="44">
        <f t="shared" si="33"/>
        <v>5571.619441656524</v>
      </c>
      <c r="U213" s="5">
        <v>132</v>
      </c>
      <c r="V213" s="29">
        <v>2.8716830243547804</v>
      </c>
      <c r="W213" s="30">
        <v>4.726735598227474</v>
      </c>
      <c r="X213" s="30">
        <v>2.8709020188923873</v>
      </c>
      <c r="Y213" s="30">
        <v>3.0493439290334505</v>
      </c>
      <c r="Z213" s="30">
        <v>3.3107737333089444</v>
      </c>
      <c r="AA213" s="30">
        <v>3.2875722543352603</v>
      </c>
      <c r="AB213" s="31">
        <v>2.5943818214349617</v>
      </c>
      <c r="AC213" s="17">
        <v>2.337524349211971</v>
      </c>
      <c r="AD213" s="49">
        <f t="shared" si="34"/>
        <v>2.369149605105737</v>
      </c>
      <c r="AE213" s="59">
        <f t="shared" si="35"/>
        <v>0.013529380305461755</v>
      </c>
    </row>
    <row r="214" spans="1:31" ht="12">
      <c r="A214" s="13" t="s">
        <v>709</v>
      </c>
      <c r="B214" s="19" t="s">
        <v>547</v>
      </c>
      <c r="C214" s="5" t="s">
        <v>1025</v>
      </c>
      <c r="D214" s="8">
        <v>32731</v>
      </c>
      <c r="E214" s="8">
        <v>32654</v>
      </c>
      <c r="F214" s="5">
        <f t="shared" si="28"/>
        <v>32692.5</v>
      </c>
      <c r="G214" s="52"/>
      <c r="H214" s="50"/>
      <c r="I214" s="44"/>
      <c r="J214" s="44">
        <v>3667.2112184140424</v>
      </c>
      <c r="K214" s="44">
        <v>6612.844419811668</v>
      </c>
      <c r="L214" s="44">
        <v>7894.47197945197</v>
      </c>
      <c r="M214" s="44">
        <f t="shared" si="29"/>
        <v>-1281.627559640302</v>
      </c>
      <c r="N214" s="44">
        <f t="shared" si="30"/>
        <v>-210.34931779370368</v>
      </c>
      <c r="O214" s="44"/>
      <c r="P214" s="44"/>
      <c r="Q214" s="44"/>
      <c r="R214" s="44">
        <f t="shared" si="31"/>
        <v>0</v>
      </c>
      <c r="S214" s="44">
        <f t="shared" si="32"/>
        <v>-210.34931779370368</v>
      </c>
      <c r="T214" s="44">
        <f t="shared" si="33"/>
        <v>32482.150682206295</v>
      </c>
      <c r="U214" s="5">
        <v>2759</v>
      </c>
      <c r="V214" s="29">
        <v>9.207568377669539</v>
      </c>
      <c r="W214" s="30">
        <v>8.733178654292344</v>
      </c>
      <c r="X214" s="30">
        <v>9.567148983432574</v>
      </c>
      <c r="Y214" s="30">
        <v>9.389931872129226</v>
      </c>
      <c r="Z214" s="30">
        <v>8.998459167950694</v>
      </c>
      <c r="AA214" s="30">
        <v>8.524992333639988</v>
      </c>
      <c r="AB214" s="31">
        <v>8.069474331386413</v>
      </c>
      <c r="AC214" s="17">
        <v>8.429317772142616</v>
      </c>
      <c r="AD214" s="49">
        <f t="shared" si="34"/>
        <v>8.493895699804689</v>
      </c>
      <c r="AE214" s="59">
        <f t="shared" si="35"/>
        <v>0.007661109642288222</v>
      </c>
    </row>
    <row r="215" spans="1:31" ht="12">
      <c r="A215" s="13" t="s">
        <v>709</v>
      </c>
      <c r="B215" s="19" t="s">
        <v>541</v>
      </c>
      <c r="C215" s="5" t="s">
        <v>1026</v>
      </c>
      <c r="D215" s="8">
        <v>36593</v>
      </c>
      <c r="E215" s="8">
        <v>36742</v>
      </c>
      <c r="F215" s="5">
        <f t="shared" si="28"/>
        <v>36667.5</v>
      </c>
      <c r="G215" s="52">
        <v>27277</v>
      </c>
      <c r="H215" s="50">
        <f>G215</f>
        <v>27277</v>
      </c>
      <c r="I215" s="44">
        <f>G215/365+(H215*10/24)/365</f>
        <v>105.86963470319634</v>
      </c>
      <c r="J215" s="44">
        <v>5094.004017108675</v>
      </c>
      <c r="K215" s="44">
        <v>12378.240881995322</v>
      </c>
      <c r="L215" s="44">
        <v>8705.952806531652</v>
      </c>
      <c r="M215" s="44">
        <f t="shared" si="29"/>
        <v>3672.28807546367</v>
      </c>
      <c r="N215" s="44">
        <f t="shared" si="30"/>
        <v>602.7205685499877</v>
      </c>
      <c r="O215" s="44"/>
      <c r="P215" s="44"/>
      <c r="Q215" s="44"/>
      <c r="R215" s="44">
        <f t="shared" si="31"/>
        <v>0</v>
      </c>
      <c r="S215" s="44">
        <f t="shared" si="32"/>
        <v>708.590203253184</v>
      </c>
      <c r="T215" s="44">
        <f t="shared" si="33"/>
        <v>37376.09020325318</v>
      </c>
      <c r="U215" s="5">
        <v>2434</v>
      </c>
      <c r="V215" s="29">
        <v>5.371243617288428</v>
      </c>
      <c r="W215" s="30">
        <v>6.113755950889501</v>
      </c>
      <c r="X215" s="30">
        <v>5.210309048309718</v>
      </c>
      <c r="Y215" s="30">
        <v>5.872010270436214</v>
      </c>
      <c r="Z215" s="30">
        <v>7.104524094207935</v>
      </c>
      <c r="AA215" s="30">
        <v>6.261398176291793</v>
      </c>
      <c r="AB215" s="31">
        <v>6.5526359279457935</v>
      </c>
      <c r="AC215" s="17">
        <v>6.651545377531222</v>
      </c>
      <c r="AD215" s="49">
        <f t="shared" si="34"/>
        <v>6.5121846259568015</v>
      </c>
      <c r="AE215" s="59">
        <f t="shared" si="35"/>
        <v>-0.02095163509598507</v>
      </c>
    </row>
    <row r="216" spans="1:31" ht="12">
      <c r="A216" s="13" t="s">
        <v>709</v>
      </c>
      <c r="B216" s="19" t="s">
        <v>548</v>
      </c>
      <c r="C216" s="5" t="s">
        <v>1027</v>
      </c>
      <c r="D216" s="8">
        <v>31066</v>
      </c>
      <c r="E216" s="8">
        <v>31083</v>
      </c>
      <c r="F216" s="5">
        <f t="shared" si="28"/>
        <v>31074.5</v>
      </c>
      <c r="G216" s="52">
        <v>14366</v>
      </c>
      <c r="H216" s="50">
        <f>G216</f>
        <v>14366</v>
      </c>
      <c r="I216" s="44">
        <f>G216/365+(H216*10/24)/365</f>
        <v>55.75844748858447</v>
      </c>
      <c r="J216" s="44">
        <v>2795.826990158965</v>
      </c>
      <c r="K216" s="44">
        <v>6401.651399296947</v>
      </c>
      <c r="L216" s="44">
        <v>9395.321438871262</v>
      </c>
      <c r="M216" s="44">
        <f t="shared" si="29"/>
        <v>-2993.6700395743155</v>
      </c>
      <c r="N216" s="44">
        <f t="shared" si="30"/>
        <v>-491.34122139246256</v>
      </c>
      <c r="O216" s="44"/>
      <c r="P216" s="44"/>
      <c r="Q216" s="44"/>
      <c r="R216" s="44">
        <f t="shared" si="31"/>
        <v>0</v>
      </c>
      <c r="S216" s="44">
        <f t="shared" si="32"/>
        <v>-435.5827739038781</v>
      </c>
      <c r="T216" s="44">
        <f t="shared" si="33"/>
        <v>30638.91722609612</v>
      </c>
      <c r="U216" s="5">
        <v>1507</v>
      </c>
      <c r="V216" s="29">
        <v>4.28380187416332</v>
      </c>
      <c r="W216" s="30">
        <v>4.942206767764577</v>
      </c>
      <c r="X216" s="30">
        <v>5.219213410702772</v>
      </c>
      <c r="Y216" s="30">
        <v>4.921425337903383</v>
      </c>
      <c r="Z216" s="30">
        <v>5.7452311671516325</v>
      </c>
      <c r="AA216" s="30">
        <v>5.766376250403356</v>
      </c>
      <c r="AB216" s="31">
        <v>5.323648103309121</v>
      </c>
      <c r="AC216" s="17">
        <v>4.850962467005729</v>
      </c>
      <c r="AD216" s="49">
        <f t="shared" si="34"/>
        <v>4.918581126347511</v>
      </c>
      <c r="AE216" s="59">
        <f t="shared" si="35"/>
        <v>0.013939225422108736</v>
      </c>
    </row>
    <row r="217" spans="1:31" ht="12">
      <c r="A217" s="13" t="s">
        <v>709</v>
      </c>
      <c r="B217" s="19" t="s">
        <v>546</v>
      </c>
      <c r="C217" s="5" t="s">
        <v>1028</v>
      </c>
      <c r="D217" s="8">
        <v>24100</v>
      </c>
      <c r="E217" s="8">
        <v>24208</v>
      </c>
      <c r="F217" s="5">
        <f t="shared" si="28"/>
        <v>24154</v>
      </c>
      <c r="G217" s="52">
        <v>2994</v>
      </c>
      <c r="H217" s="50">
        <f>G217</f>
        <v>2994</v>
      </c>
      <c r="I217" s="44">
        <f>G217/365+(H217*10/24)/365</f>
        <v>11.62054794520548</v>
      </c>
      <c r="J217" s="44">
        <v>1950.3306016970248</v>
      </c>
      <c r="K217" s="44">
        <v>3169.316830042709</v>
      </c>
      <c r="L217" s="44">
        <v>7119.340499377292</v>
      </c>
      <c r="M217" s="44">
        <f t="shared" si="29"/>
        <v>-3950.023669334583</v>
      </c>
      <c r="N217" s="44">
        <f t="shared" si="30"/>
        <v>-648.3043984686981</v>
      </c>
      <c r="O217" s="44"/>
      <c r="P217" s="44"/>
      <c r="Q217" s="44"/>
      <c r="R217" s="44">
        <f t="shared" si="31"/>
        <v>0</v>
      </c>
      <c r="S217" s="44">
        <f t="shared" si="32"/>
        <v>-636.6838505234927</v>
      </c>
      <c r="T217" s="44">
        <f t="shared" si="33"/>
        <v>23517.316149476508</v>
      </c>
      <c r="U217" s="5">
        <v>862</v>
      </c>
      <c r="V217" s="29">
        <v>2.524585976414492</v>
      </c>
      <c r="W217" s="30">
        <v>4.271951322572467</v>
      </c>
      <c r="X217" s="30">
        <v>3.5101799442426294</v>
      </c>
      <c r="Y217" s="30">
        <v>3.6834810365828052</v>
      </c>
      <c r="Z217" s="30">
        <v>3.971043601975061</v>
      </c>
      <c r="AA217" s="30">
        <v>3.938448741942192</v>
      </c>
      <c r="AB217" s="31">
        <v>3.487745199684817</v>
      </c>
      <c r="AC217" s="17">
        <v>3.5767634854771786</v>
      </c>
      <c r="AD217" s="49">
        <f t="shared" si="34"/>
        <v>3.665384240791388</v>
      </c>
      <c r="AE217" s="59">
        <f t="shared" si="35"/>
        <v>0.024776800499680392</v>
      </c>
    </row>
    <row r="218" spans="1:31" ht="12">
      <c r="A218" s="13" t="s">
        <v>709</v>
      </c>
      <c r="B218" s="19" t="s">
        <v>538</v>
      </c>
      <c r="C218" s="5" t="s">
        <v>1029</v>
      </c>
      <c r="D218" s="8">
        <v>2126</v>
      </c>
      <c r="E218" s="8">
        <v>2105</v>
      </c>
      <c r="F218" s="5">
        <f t="shared" si="28"/>
        <v>2115.5</v>
      </c>
      <c r="G218" s="52"/>
      <c r="H218" s="50"/>
      <c r="I218" s="44"/>
      <c r="J218" s="44">
        <v>59.711102853978524</v>
      </c>
      <c r="K218" s="44">
        <v>575.6718158615532</v>
      </c>
      <c r="L218" s="44">
        <v>683.1484227198443</v>
      </c>
      <c r="M218" s="44">
        <f t="shared" si="29"/>
        <v>-107.47660685829112</v>
      </c>
      <c r="N218" s="44">
        <f t="shared" si="30"/>
        <v>-17.63978213590275</v>
      </c>
      <c r="O218" s="44"/>
      <c r="P218" s="44"/>
      <c r="Q218" s="44"/>
      <c r="R218" s="44">
        <f t="shared" si="31"/>
        <v>0</v>
      </c>
      <c r="S218" s="44">
        <f t="shared" si="32"/>
        <v>-17.63978213590275</v>
      </c>
      <c r="T218" s="44">
        <f t="shared" si="33"/>
        <v>2097.860217864097</v>
      </c>
      <c r="U218" s="5">
        <v>132</v>
      </c>
      <c r="V218" s="29">
        <v>8.396124865446716</v>
      </c>
      <c r="W218" s="30">
        <v>7.5</v>
      </c>
      <c r="X218" s="30">
        <v>6.403940886699508</v>
      </c>
      <c r="Y218" s="30">
        <v>5.617977528089887</v>
      </c>
      <c r="Z218" s="30">
        <v>7.512195121951219</v>
      </c>
      <c r="AA218" s="30">
        <v>6.175771971496437</v>
      </c>
      <c r="AB218" s="31">
        <v>6.824644549763033</v>
      </c>
      <c r="AC218" s="17">
        <v>6.208842897460019</v>
      </c>
      <c r="AD218" s="49">
        <f t="shared" si="34"/>
        <v>6.292125608559072</v>
      </c>
      <c r="AE218" s="59">
        <f t="shared" si="35"/>
        <v>0.013413563923983848</v>
      </c>
    </row>
    <row r="219" spans="1:31" ht="12">
      <c r="A219" s="13" t="s">
        <v>709</v>
      </c>
      <c r="B219" s="19" t="s">
        <v>552</v>
      </c>
      <c r="C219" s="5" t="s">
        <v>1030</v>
      </c>
      <c r="D219" s="8">
        <v>16383</v>
      </c>
      <c r="E219" s="8">
        <v>16498</v>
      </c>
      <c r="F219" s="5">
        <f t="shared" si="28"/>
        <v>16440.5</v>
      </c>
      <c r="G219" s="52">
        <v>229465</v>
      </c>
      <c r="H219" s="50">
        <f>G219</f>
        <v>229465</v>
      </c>
      <c r="I219" s="44">
        <f>G219/365+(H219*10/24)/365</f>
        <v>890.6175799086758</v>
      </c>
      <c r="J219" s="44">
        <v>857.1451667064453</v>
      </c>
      <c r="K219" s="44">
        <v>1150.0469891375215</v>
      </c>
      <c r="L219" s="44">
        <v>5406.539993794583</v>
      </c>
      <c r="M219" s="44">
        <f t="shared" si="29"/>
        <v>-4256.493004657062</v>
      </c>
      <c r="N219" s="44">
        <f t="shared" si="30"/>
        <v>-698.6042029047592</v>
      </c>
      <c r="O219" s="44"/>
      <c r="P219" s="44"/>
      <c r="Q219" s="44"/>
      <c r="R219" s="44">
        <f t="shared" si="31"/>
        <v>0</v>
      </c>
      <c r="S219" s="44">
        <f t="shared" si="32"/>
        <v>192.01337700391662</v>
      </c>
      <c r="T219" s="44">
        <f t="shared" si="33"/>
        <v>16632.513377003917</v>
      </c>
      <c r="U219" s="5">
        <v>1416</v>
      </c>
      <c r="V219" s="29">
        <v>8.653026427962489</v>
      </c>
      <c r="W219" s="30">
        <v>6.4610866372980915</v>
      </c>
      <c r="X219" s="30">
        <v>6.660933985976982</v>
      </c>
      <c r="Y219" s="30">
        <v>6.687088574594277</v>
      </c>
      <c r="Z219" s="30">
        <v>7.260238798305302</v>
      </c>
      <c r="AA219" s="30">
        <v>7.299591323483182</v>
      </c>
      <c r="AB219" s="31">
        <v>8.097765707937292</v>
      </c>
      <c r="AC219" s="17">
        <v>8.64310565830434</v>
      </c>
      <c r="AD219" s="49">
        <f t="shared" si="34"/>
        <v>8.51344573068409</v>
      </c>
      <c r="AE219" s="59">
        <f t="shared" si="35"/>
        <v>-0.015001543744368245</v>
      </c>
    </row>
    <row r="220" spans="1:31" ht="12">
      <c r="A220" s="13" t="s">
        <v>709</v>
      </c>
      <c r="B220" s="19" t="s">
        <v>549</v>
      </c>
      <c r="C220" s="5" t="s">
        <v>1031</v>
      </c>
      <c r="D220" s="8">
        <v>11782</v>
      </c>
      <c r="E220" s="8">
        <v>11794</v>
      </c>
      <c r="F220" s="5">
        <f t="shared" si="28"/>
        <v>11788</v>
      </c>
      <c r="G220" s="52"/>
      <c r="H220" s="50"/>
      <c r="I220" s="44"/>
      <c r="J220" s="44">
        <v>695.9040280373596</v>
      </c>
      <c r="K220" s="44">
        <v>1318.8882717219185</v>
      </c>
      <c r="L220" s="44">
        <v>3643.8456492905507</v>
      </c>
      <c r="M220" s="44">
        <f t="shared" si="29"/>
        <v>-2324.957377568632</v>
      </c>
      <c r="N220" s="44">
        <f t="shared" si="30"/>
        <v>-381.5876106848517</v>
      </c>
      <c r="O220" s="44"/>
      <c r="P220" s="44"/>
      <c r="Q220" s="44"/>
      <c r="R220" s="44">
        <f t="shared" si="31"/>
        <v>0</v>
      </c>
      <c r="S220" s="44">
        <f t="shared" si="32"/>
        <v>-381.5876106848517</v>
      </c>
      <c r="T220" s="44">
        <f t="shared" si="33"/>
        <v>11406.412389315148</v>
      </c>
      <c r="U220" s="5">
        <v>706</v>
      </c>
      <c r="V220" s="29">
        <v>6.675687866486242</v>
      </c>
      <c r="W220" s="30">
        <v>5.421632762792365</v>
      </c>
      <c r="X220" s="30">
        <v>5.240449438202247</v>
      </c>
      <c r="Y220" s="30">
        <v>6.642793196060877</v>
      </c>
      <c r="Z220" s="30">
        <v>5.867884750527056</v>
      </c>
      <c r="AA220" s="30">
        <v>6.058793368654931</v>
      </c>
      <c r="AB220" s="31">
        <v>6.156732327108382</v>
      </c>
      <c r="AC220" s="17">
        <v>5.992191478526566</v>
      </c>
      <c r="AD220" s="49">
        <f t="shared" si="34"/>
        <v>6.1895009219668315</v>
      </c>
      <c r="AE220" s="59">
        <f t="shared" si="35"/>
        <v>0.032927760093671515</v>
      </c>
    </row>
    <row r="221" spans="1:31" ht="12">
      <c r="A221" s="13" t="s">
        <v>709</v>
      </c>
      <c r="B221" s="19" t="s">
        <v>550</v>
      </c>
      <c r="C221" s="5" t="s">
        <v>1032</v>
      </c>
      <c r="D221" s="8">
        <v>13860</v>
      </c>
      <c r="E221" s="8">
        <v>13900</v>
      </c>
      <c r="F221" s="5">
        <f t="shared" si="28"/>
        <v>13880</v>
      </c>
      <c r="G221" s="52"/>
      <c r="H221" s="50"/>
      <c r="I221" s="44"/>
      <c r="J221" s="44">
        <v>746.7022957214189</v>
      </c>
      <c r="K221" s="44">
        <v>943.2718926872952</v>
      </c>
      <c r="L221" s="44">
        <v>4492.148254783832</v>
      </c>
      <c r="M221" s="44">
        <f t="shared" si="29"/>
        <v>-3548.876362096537</v>
      </c>
      <c r="N221" s="44">
        <f t="shared" si="30"/>
        <v>-582.46540977218</v>
      </c>
      <c r="O221" s="44"/>
      <c r="P221" s="44"/>
      <c r="Q221" s="44"/>
      <c r="R221" s="44">
        <f t="shared" si="31"/>
        <v>0</v>
      </c>
      <c r="S221" s="44">
        <f t="shared" si="32"/>
        <v>-582.46540977218</v>
      </c>
      <c r="T221" s="44">
        <f t="shared" si="33"/>
        <v>13297.53459022782</v>
      </c>
      <c r="U221" s="5">
        <v>498</v>
      </c>
      <c r="V221" s="29">
        <v>2.9527261742939133</v>
      </c>
      <c r="W221" s="30">
        <v>4.137931034482759</v>
      </c>
      <c r="X221" s="30">
        <v>3.43440363555092</v>
      </c>
      <c r="Y221" s="30">
        <v>3.1349588675609574</v>
      </c>
      <c r="Z221" s="30">
        <v>3.5509061440990126</v>
      </c>
      <c r="AA221" s="30">
        <v>3.5946518594286547</v>
      </c>
      <c r="AB221" s="31">
        <v>3.5840739937856783</v>
      </c>
      <c r="AC221" s="17">
        <v>3.5930735930735933</v>
      </c>
      <c r="AD221" s="49">
        <f t="shared" si="34"/>
        <v>3.745055119961662</v>
      </c>
      <c r="AE221" s="59">
        <f t="shared" si="35"/>
        <v>0.042298473145956514</v>
      </c>
    </row>
    <row r="222" spans="1:31" ht="12">
      <c r="A222" s="13" t="s">
        <v>709</v>
      </c>
      <c r="B222" s="19" t="s">
        <v>553</v>
      </c>
      <c r="C222" s="5" t="s">
        <v>1033</v>
      </c>
      <c r="D222" s="8">
        <v>18893</v>
      </c>
      <c r="E222" s="8">
        <v>19049</v>
      </c>
      <c r="F222" s="5">
        <f t="shared" si="28"/>
        <v>18971</v>
      </c>
      <c r="G222" s="52">
        <v>447604</v>
      </c>
      <c r="H222" s="50">
        <f>G222</f>
        <v>447604</v>
      </c>
      <c r="I222" s="44">
        <f>G222/365+(H222*10/24)/365</f>
        <v>1737.275799086758</v>
      </c>
      <c r="J222" s="44">
        <v>1349.2720420880512</v>
      </c>
      <c r="K222" s="44">
        <v>1523.2345361067314</v>
      </c>
      <c r="L222" s="44">
        <v>4042.1178389737697</v>
      </c>
      <c r="M222" s="44">
        <f t="shared" si="29"/>
        <v>-2518.8833028670383</v>
      </c>
      <c r="N222" s="44">
        <f t="shared" si="30"/>
        <v>-413.41603523939324</v>
      </c>
      <c r="O222" s="44"/>
      <c r="P222" s="44"/>
      <c r="Q222" s="44"/>
      <c r="R222" s="44">
        <f t="shared" si="31"/>
        <v>0</v>
      </c>
      <c r="S222" s="44">
        <f t="shared" si="32"/>
        <v>1323.8597638473648</v>
      </c>
      <c r="T222" s="44">
        <f t="shared" si="33"/>
        <v>20294.859763847366</v>
      </c>
      <c r="U222" s="5">
        <v>2183</v>
      </c>
      <c r="V222" s="29">
        <v>15.015377193511428</v>
      </c>
      <c r="W222" s="30">
        <v>13.985302430751837</v>
      </c>
      <c r="X222" s="30">
        <v>14.141583991928702</v>
      </c>
      <c r="Y222" s="30">
        <v>12.798672566371682</v>
      </c>
      <c r="Z222" s="30">
        <v>13.935139841114374</v>
      </c>
      <c r="AA222" s="30">
        <v>12.393897066723971</v>
      </c>
      <c r="AB222" s="31">
        <v>13.404163983687486</v>
      </c>
      <c r="AC222" s="17">
        <v>11.554544011009368</v>
      </c>
      <c r="AD222" s="49">
        <f t="shared" si="34"/>
        <v>10.756418252708148</v>
      </c>
      <c r="AE222" s="59">
        <f t="shared" si="35"/>
        <v>-0.06907462185792464</v>
      </c>
    </row>
    <row r="223" spans="1:31" ht="12">
      <c r="A223" s="13" t="s">
        <v>709</v>
      </c>
      <c r="B223" s="19" t="s">
        <v>554</v>
      </c>
      <c r="C223" s="5" t="s">
        <v>1034</v>
      </c>
      <c r="D223" s="8">
        <v>69732</v>
      </c>
      <c r="E223" s="8">
        <v>70149</v>
      </c>
      <c r="F223" s="5">
        <f t="shared" si="28"/>
        <v>69940.5</v>
      </c>
      <c r="G223" s="52">
        <v>853545</v>
      </c>
      <c r="H223" s="50">
        <f>G223</f>
        <v>853545</v>
      </c>
      <c r="I223" s="44">
        <f>G223/365+(H223*10/24)/365</f>
        <v>3312.845890410959</v>
      </c>
      <c r="J223" s="44">
        <v>11180.514345757749</v>
      </c>
      <c r="K223" s="44">
        <v>15029.283921197706</v>
      </c>
      <c r="L223" s="44">
        <v>10687.631275955755</v>
      </c>
      <c r="M223" s="44">
        <f t="shared" si="29"/>
        <v>4341.652645241951</v>
      </c>
      <c r="N223" s="44">
        <f t="shared" si="30"/>
        <v>712.5811747370565</v>
      </c>
      <c r="O223" s="44">
        <v>1931.5</v>
      </c>
      <c r="P223" s="44"/>
      <c r="Q223" s="44">
        <f>O223+P223</f>
        <v>1931.5</v>
      </c>
      <c r="R223" s="44">
        <f t="shared" si="31"/>
        <v>571.4020833333333</v>
      </c>
      <c r="S223" s="44">
        <f t="shared" si="32"/>
        <v>4596.829148481349</v>
      </c>
      <c r="T223" s="44">
        <f t="shared" si="33"/>
        <v>74537.32914848135</v>
      </c>
      <c r="U223" s="5">
        <v>11157</v>
      </c>
      <c r="V223" s="29">
        <v>15.759746726318763</v>
      </c>
      <c r="W223" s="30">
        <v>15.208327258943932</v>
      </c>
      <c r="X223" s="30">
        <v>15.42266904585745</v>
      </c>
      <c r="Y223" s="30">
        <v>13.306807494755118</v>
      </c>
      <c r="Z223" s="30">
        <v>13.665341525117455</v>
      </c>
      <c r="AA223" s="30">
        <v>15.382053546864366</v>
      </c>
      <c r="AB223" s="31">
        <v>15.421927487547782</v>
      </c>
      <c r="AC223" s="17">
        <v>15.99982791257959</v>
      </c>
      <c r="AD223" s="49">
        <f t="shared" si="34"/>
        <v>14.968338854448096</v>
      </c>
      <c r="AE223" s="59">
        <f t="shared" si="35"/>
        <v>-0.06446875952462615</v>
      </c>
    </row>
    <row r="224" spans="1:31" ht="12">
      <c r="A224" s="13" t="s">
        <v>709</v>
      </c>
      <c r="B224" s="19" t="s">
        <v>551</v>
      </c>
      <c r="C224" s="5" t="s">
        <v>1035</v>
      </c>
      <c r="D224" s="8">
        <v>9042</v>
      </c>
      <c r="E224" s="8">
        <v>9113</v>
      </c>
      <c r="F224" s="5">
        <f t="shared" si="28"/>
        <v>9077.5</v>
      </c>
      <c r="G224" s="52">
        <v>11269</v>
      </c>
      <c r="H224" s="50">
        <f>G224</f>
        <v>11269</v>
      </c>
      <c r="I224" s="44">
        <f>G224/365+(H224*10/24)/365</f>
        <v>43.73812785388128</v>
      </c>
      <c r="J224" s="44">
        <v>426.04714085317363</v>
      </c>
      <c r="K224" s="44">
        <v>1114.0397635539712</v>
      </c>
      <c r="L224" s="44">
        <v>2879.2097457026757</v>
      </c>
      <c r="M224" s="44">
        <f t="shared" si="29"/>
        <v>-1765.1699821487045</v>
      </c>
      <c r="N224" s="44">
        <f t="shared" si="30"/>
        <v>-289.71154587149545</v>
      </c>
      <c r="O224" s="44"/>
      <c r="P224" s="44"/>
      <c r="Q224" s="44"/>
      <c r="R224" s="44">
        <f t="shared" si="31"/>
        <v>0</v>
      </c>
      <c r="S224" s="44">
        <f t="shared" si="32"/>
        <v>-245.97341801761416</v>
      </c>
      <c r="T224" s="44">
        <f t="shared" si="33"/>
        <v>8831.526581982385</v>
      </c>
      <c r="U224" s="5">
        <v>389</v>
      </c>
      <c r="V224" s="29">
        <v>3.9954597048808176</v>
      </c>
      <c r="W224" s="30">
        <v>4.648806843764071</v>
      </c>
      <c r="X224" s="30">
        <v>4.076604322992496</v>
      </c>
      <c r="Y224" s="30">
        <v>4.42606460266011</v>
      </c>
      <c r="Z224" s="30">
        <v>4.489112227805695</v>
      </c>
      <c r="AA224" s="30">
        <v>4.297005454747857</v>
      </c>
      <c r="AB224" s="31">
        <v>4.525189478377174</v>
      </c>
      <c r="AC224" s="17">
        <v>4.302145543021455</v>
      </c>
      <c r="AD224" s="49">
        <f t="shared" si="34"/>
        <v>4.404674507730263</v>
      </c>
      <c r="AE224" s="59">
        <f t="shared" si="35"/>
        <v>0.023832053956222243</v>
      </c>
    </row>
    <row r="225" spans="1:31" ht="12">
      <c r="A225" s="13" t="s">
        <v>709</v>
      </c>
      <c r="B225" s="19" t="s">
        <v>555</v>
      </c>
      <c r="C225" s="5" t="s">
        <v>1036</v>
      </c>
      <c r="D225" s="8">
        <v>12518</v>
      </c>
      <c r="E225" s="8">
        <v>12467</v>
      </c>
      <c r="F225" s="5">
        <f t="shared" si="28"/>
        <v>12492.5</v>
      </c>
      <c r="G225" s="52">
        <v>782904</v>
      </c>
      <c r="H225" s="50">
        <f>G225</f>
        <v>782904</v>
      </c>
      <c r="I225" s="44">
        <f>G225/365+(H225*10/24)/365</f>
        <v>3038.6684931506848</v>
      </c>
      <c r="J225" s="44">
        <v>827.9644501803401</v>
      </c>
      <c r="K225" s="44">
        <v>1329.1865737594565</v>
      </c>
      <c r="L225" s="44">
        <v>2866.4398873305945</v>
      </c>
      <c r="M225" s="44">
        <f t="shared" si="29"/>
        <v>-1537.253313571138</v>
      </c>
      <c r="N225" s="44">
        <f t="shared" si="30"/>
        <v>-252.3043323729342</v>
      </c>
      <c r="O225" s="44"/>
      <c r="P225" s="44"/>
      <c r="Q225" s="44"/>
      <c r="R225" s="44">
        <f t="shared" si="31"/>
        <v>0</v>
      </c>
      <c r="S225" s="44">
        <f t="shared" si="32"/>
        <v>2786.3641607777504</v>
      </c>
      <c r="T225" s="44">
        <f t="shared" si="33"/>
        <v>15278.86416077775</v>
      </c>
      <c r="U225" s="5">
        <v>908</v>
      </c>
      <c r="V225" s="29">
        <v>11.475121092029942</v>
      </c>
      <c r="W225" s="30">
        <v>8.896767114037308</v>
      </c>
      <c r="X225" s="30">
        <v>8.69601677148847</v>
      </c>
      <c r="Y225" s="30">
        <v>8.770633160877063</v>
      </c>
      <c r="Z225" s="30">
        <v>8.666176590704893</v>
      </c>
      <c r="AA225" s="30">
        <v>8.88240538131129</v>
      </c>
      <c r="AB225" s="31">
        <v>7.668736392226433</v>
      </c>
      <c r="AC225" s="17">
        <v>7.253554880971401</v>
      </c>
      <c r="AD225" s="49">
        <f t="shared" si="34"/>
        <v>5.942850138892651</v>
      </c>
      <c r="AE225" s="59">
        <f t="shared" si="35"/>
        <v>-0.18069825948614307</v>
      </c>
    </row>
    <row r="226" spans="1:31" ht="12">
      <c r="A226" s="13" t="s">
        <v>709</v>
      </c>
      <c r="B226" s="19" t="s">
        <v>556</v>
      </c>
      <c r="C226" s="5" t="s">
        <v>1037</v>
      </c>
      <c r="D226" s="8">
        <v>9967</v>
      </c>
      <c r="E226" s="8">
        <v>9897</v>
      </c>
      <c r="F226" s="5">
        <f t="shared" si="28"/>
        <v>9932</v>
      </c>
      <c r="G226" s="52">
        <v>6587</v>
      </c>
      <c r="H226" s="50">
        <f>G226</f>
        <v>6587</v>
      </c>
      <c r="I226" s="44">
        <f>G226/365+(H226*10/24)/365</f>
        <v>25.565981735159816</v>
      </c>
      <c r="J226" s="44">
        <v>812.1875327546818</v>
      </c>
      <c r="K226" s="44">
        <v>3471.9725238172387</v>
      </c>
      <c r="L226" s="44">
        <v>2884.869026463135</v>
      </c>
      <c r="M226" s="44">
        <f t="shared" si="29"/>
        <v>587.1034973541036</v>
      </c>
      <c r="N226" s="44">
        <f t="shared" si="30"/>
        <v>96.35936681745008</v>
      </c>
      <c r="O226" s="44"/>
      <c r="P226" s="44"/>
      <c r="Q226" s="44"/>
      <c r="R226" s="44">
        <f t="shared" si="31"/>
        <v>0</v>
      </c>
      <c r="S226" s="44">
        <f t="shared" si="32"/>
        <v>121.9253485526099</v>
      </c>
      <c r="T226" s="44">
        <f t="shared" si="33"/>
        <v>10053.92534855261</v>
      </c>
      <c r="U226" s="5">
        <v>362</v>
      </c>
      <c r="V226" s="29">
        <v>2.871794871794872</v>
      </c>
      <c r="W226" s="30">
        <v>3.3136816426102866</v>
      </c>
      <c r="X226" s="30">
        <v>3.773776828399959</v>
      </c>
      <c r="Y226" s="30">
        <v>3.6586601803993113</v>
      </c>
      <c r="Z226" s="30">
        <v>3.4649476228847704</v>
      </c>
      <c r="AA226" s="30">
        <v>2.998500749625187</v>
      </c>
      <c r="AB226" s="31">
        <v>3.163603495028623</v>
      </c>
      <c r="AC226" s="17">
        <v>3.6319855523226647</v>
      </c>
      <c r="AD226" s="49">
        <f t="shared" si="34"/>
        <v>3.6005837267541927</v>
      </c>
      <c r="AE226" s="59">
        <f t="shared" si="35"/>
        <v>-0.008645911476269636</v>
      </c>
    </row>
    <row r="227" spans="1:31" ht="12">
      <c r="A227" s="13" t="s">
        <v>709</v>
      </c>
      <c r="B227" s="19" t="s">
        <v>558</v>
      </c>
      <c r="C227" s="5" t="s">
        <v>1038</v>
      </c>
      <c r="D227" s="8">
        <v>10680</v>
      </c>
      <c r="E227" s="8">
        <v>10735</v>
      </c>
      <c r="F227" s="5">
        <f t="shared" si="28"/>
        <v>10707.5</v>
      </c>
      <c r="G227" s="52"/>
      <c r="H227" s="50"/>
      <c r="I227" s="44"/>
      <c r="J227" s="44">
        <v>836.1562588885964</v>
      </c>
      <c r="K227" s="44">
        <v>2336.4081064360453</v>
      </c>
      <c r="L227" s="44">
        <v>3052.8577528584897</v>
      </c>
      <c r="M227" s="44">
        <f t="shared" si="29"/>
        <v>-716.4496464224444</v>
      </c>
      <c r="N227" s="44">
        <f t="shared" si="30"/>
        <v>-117.58852501642343</v>
      </c>
      <c r="O227" s="44"/>
      <c r="P227" s="44"/>
      <c r="Q227" s="44"/>
      <c r="R227" s="44">
        <f t="shared" si="31"/>
        <v>0</v>
      </c>
      <c r="S227" s="44">
        <f t="shared" si="32"/>
        <v>-117.58852501642343</v>
      </c>
      <c r="T227" s="44">
        <f t="shared" si="33"/>
        <v>10589.911474983577</v>
      </c>
      <c r="U227" s="5">
        <v>574</v>
      </c>
      <c r="V227" s="29">
        <v>5.31405501830814</v>
      </c>
      <c r="W227" s="30">
        <v>4.746656620832549</v>
      </c>
      <c r="X227" s="30">
        <v>4.91664311952529</v>
      </c>
      <c r="Y227" s="30">
        <v>4.790531655081721</v>
      </c>
      <c r="Z227" s="30">
        <v>5.329566854990584</v>
      </c>
      <c r="AA227" s="30">
        <v>5.2522590361445785</v>
      </c>
      <c r="AB227" s="31">
        <v>5.469410769664505</v>
      </c>
      <c r="AC227" s="17">
        <v>5.3745318352059925</v>
      </c>
      <c r="AD227" s="49">
        <f t="shared" si="34"/>
        <v>5.420253052690321</v>
      </c>
      <c r="AE227" s="59">
        <f t="shared" si="35"/>
        <v>0.008507013984889027</v>
      </c>
    </row>
    <row r="228" spans="1:31" ht="12">
      <c r="A228" s="13" t="s">
        <v>709</v>
      </c>
      <c r="B228" s="19" t="s">
        <v>559</v>
      </c>
      <c r="C228" s="5" t="s">
        <v>1039</v>
      </c>
      <c r="D228" s="8">
        <v>27238</v>
      </c>
      <c r="E228" s="8">
        <v>27354</v>
      </c>
      <c r="F228" s="5">
        <f t="shared" si="28"/>
        <v>27296</v>
      </c>
      <c r="G228" s="52"/>
      <c r="H228" s="50"/>
      <c r="I228" s="44"/>
      <c r="J228" s="44">
        <v>3385.923794153265</v>
      </c>
      <c r="K228" s="44">
        <v>6980.387440054648</v>
      </c>
      <c r="L228" s="44">
        <v>6745.247131251852</v>
      </c>
      <c r="M228" s="44">
        <f t="shared" si="29"/>
        <v>235.14030880279643</v>
      </c>
      <c r="N228" s="44">
        <f t="shared" si="30"/>
        <v>38.592805819774036</v>
      </c>
      <c r="O228" s="44"/>
      <c r="P228" s="44"/>
      <c r="Q228" s="44"/>
      <c r="R228" s="44">
        <f t="shared" si="31"/>
        <v>0</v>
      </c>
      <c r="S228" s="44">
        <f t="shared" si="32"/>
        <v>38.592805819774036</v>
      </c>
      <c r="T228" s="44">
        <f t="shared" si="33"/>
        <v>27334.592805819775</v>
      </c>
      <c r="U228" s="5">
        <v>1693</v>
      </c>
      <c r="V228" s="29">
        <v>6.478968792401628</v>
      </c>
      <c r="W228" s="30">
        <v>5.608286252354049</v>
      </c>
      <c r="X228" s="30">
        <v>6.3517179023508135</v>
      </c>
      <c r="Y228" s="30">
        <v>6.354300385109115</v>
      </c>
      <c r="Z228" s="30">
        <v>6.747320861805011</v>
      </c>
      <c r="AA228" s="30">
        <v>6.19063582523187</v>
      </c>
      <c r="AB228" s="31">
        <v>6.469698646305927</v>
      </c>
      <c r="AC228" s="17">
        <v>6.215581173360746</v>
      </c>
      <c r="AD228" s="49">
        <f t="shared" si="34"/>
        <v>6.193617047917193</v>
      </c>
      <c r="AE228" s="59">
        <f t="shared" si="35"/>
        <v>-0.003533720312058452</v>
      </c>
    </row>
    <row r="229" spans="1:31" ht="12">
      <c r="A229" s="13" t="s">
        <v>709</v>
      </c>
      <c r="B229" s="19" t="s">
        <v>561</v>
      </c>
      <c r="C229" s="5" t="s">
        <v>1040</v>
      </c>
      <c r="D229" s="8">
        <v>9583</v>
      </c>
      <c r="E229" s="8">
        <v>9504</v>
      </c>
      <c r="F229" s="5">
        <f t="shared" si="28"/>
        <v>9543.5</v>
      </c>
      <c r="G229" s="52"/>
      <c r="H229" s="50"/>
      <c r="I229" s="44"/>
      <c r="J229" s="44">
        <v>506.62516274350014</v>
      </c>
      <c r="K229" s="44">
        <v>953.6128458646184</v>
      </c>
      <c r="L229" s="44">
        <v>2882.3545239385994</v>
      </c>
      <c r="M229" s="44">
        <f t="shared" si="29"/>
        <v>-1928.741678073981</v>
      </c>
      <c r="N229" s="44">
        <f t="shared" si="30"/>
        <v>-316.55803055375185</v>
      </c>
      <c r="O229" s="44"/>
      <c r="P229" s="44"/>
      <c r="Q229" s="44"/>
      <c r="R229" s="44">
        <f t="shared" si="31"/>
        <v>0</v>
      </c>
      <c r="S229" s="44">
        <f t="shared" si="32"/>
        <v>-316.55803055375185</v>
      </c>
      <c r="T229" s="44">
        <f t="shared" si="33"/>
        <v>9226.941969446249</v>
      </c>
      <c r="U229" s="5">
        <v>339</v>
      </c>
      <c r="V229" s="29">
        <v>3.595890410958904</v>
      </c>
      <c r="W229" s="30">
        <v>3.281519861830743</v>
      </c>
      <c r="X229" s="30">
        <v>3.1699978508489144</v>
      </c>
      <c r="Y229" s="30">
        <v>3.3905533638980705</v>
      </c>
      <c r="Z229" s="30">
        <v>3.1480098175221425</v>
      </c>
      <c r="AA229" s="30">
        <v>3.316138540899042</v>
      </c>
      <c r="AB229" s="31">
        <v>3.735571878279119</v>
      </c>
      <c r="AC229" s="17">
        <v>3.5375143483251588</v>
      </c>
      <c r="AD229" s="49">
        <f t="shared" si="34"/>
        <v>3.67402332346461</v>
      </c>
      <c r="AE229" s="59">
        <f t="shared" si="35"/>
        <v>0.03858895306080706</v>
      </c>
    </row>
    <row r="230" spans="1:31" ht="12">
      <c r="A230" s="13" t="s">
        <v>709</v>
      </c>
      <c r="B230" s="19" t="s">
        <v>560</v>
      </c>
      <c r="C230" s="5" t="s">
        <v>1041</v>
      </c>
      <c r="D230" s="8">
        <v>8490</v>
      </c>
      <c r="E230" s="8">
        <v>8515</v>
      </c>
      <c r="F230" s="5">
        <f t="shared" si="28"/>
        <v>8502.5</v>
      </c>
      <c r="G230" s="52">
        <v>7241</v>
      </c>
      <c r="H230" s="50">
        <f>G230</f>
        <v>7241</v>
      </c>
      <c r="I230" s="44">
        <f>G230/365+(H230*10/24)/365</f>
        <v>28.10433789954338</v>
      </c>
      <c r="J230" s="44">
        <v>578.6275069751988</v>
      </c>
      <c r="K230" s="44">
        <v>1552.5959726771475</v>
      </c>
      <c r="L230" s="44">
        <v>2617.8938253359406</v>
      </c>
      <c r="M230" s="44">
        <f t="shared" si="29"/>
        <v>-1065.297852658793</v>
      </c>
      <c r="N230" s="44">
        <f t="shared" si="30"/>
        <v>-174.8438342077831</v>
      </c>
      <c r="O230" s="44"/>
      <c r="P230" s="44"/>
      <c r="Q230" s="44"/>
      <c r="R230" s="44">
        <f t="shared" si="31"/>
        <v>0</v>
      </c>
      <c r="S230" s="44">
        <f t="shared" si="32"/>
        <v>-146.73949630823972</v>
      </c>
      <c r="T230" s="44">
        <f t="shared" si="33"/>
        <v>8355.76050369176</v>
      </c>
      <c r="U230" s="5">
        <v>300</v>
      </c>
      <c r="V230" s="29">
        <v>6.940749697702539</v>
      </c>
      <c r="W230" s="30">
        <v>3.8065597318649753</v>
      </c>
      <c r="X230" s="30">
        <v>3.869047619047619</v>
      </c>
      <c r="Y230" s="30">
        <v>4.041242000474046</v>
      </c>
      <c r="Z230" s="30">
        <v>4.747320061255743</v>
      </c>
      <c r="AA230" s="30">
        <v>3.6897324059884475</v>
      </c>
      <c r="AB230" s="31">
        <v>3.670156452182096</v>
      </c>
      <c r="AC230" s="17">
        <v>3.53356890459364</v>
      </c>
      <c r="AD230" s="49">
        <f t="shared" si="34"/>
        <v>3.5903374667985446</v>
      </c>
      <c r="AE230" s="59">
        <f t="shared" si="35"/>
        <v>0.016065503103988053</v>
      </c>
    </row>
    <row r="231" spans="1:31" ht="12">
      <c r="A231" s="13" t="s">
        <v>709</v>
      </c>
      <c r="B231" s="19" t="s">
        <v>562</v>
      </c>
      <c r="C231" s="5" t="s">
        <v>1042</v>
      </c>
      <c r="D231" s="8">
        <v>10859</v>
      </c>
      <c r="E231" s="8">
        <v>10918</v>
      </c>
      <c r="F231" s="5">
        <f t="shared" si="28"/>
        <v>10888.5</v>
      </c>
      <c r="G231" s="52"/>
      <c r="H231" s="50"/>
      <c r="I231" s="44"/>
      <c r="J231" s="44">
        <v>754.5402557642233</v>
      </c>
      <c r="K231" s="44">
        <v>1396.2521759286165</v>
      </c>
      <c r="L231" s="44">
        <v>3102.037951326879</v>
      </c>
      <c r="M231" s="44">
        <f t="shared" si="29"/>
        <v>-1705.7857753982626</v>
      </c>
      <c r="N231" s="44">
        <f t="shared" si="30"/>
        <v>-279.96501125329354</v>
      </c>
      <c r="O231" s="44"/>
      <c r="P231" s="44"/>
      <c r="Q231" s="44"/>
      <c r="R231" s="44">
        <f t="shared" si="31"/>
        <v>0</v>
      </c>
      <c r="S231" s="44">
        <f t="shared" si="32"/>
        <v>-279.96501125329354</v>
      </c>
      <c r="T231" s="44">
        <f t="shared" si="33"/>
        <v>10608.534988746707</v>
      </c>
      <c r="U231" s="5">
        <v>515</v>
      </c>
      <c r="V231" s="29">
        <v>4.462871517748999</v>
      </c>
      <c r="W231" s="30">
        <v>4.253717297195559</v>
      </c>
      <c r="X231" s="30">
        <v>4.963269919005462</v>
      </c>
      <c r="Y231" s="30">
        <v>5.926895391231186</v>
      </c>
      <c r="Z231" s="30">
        <v>4.85239852398524</v>
      </c>
      <c r="AA231" s="30">
        <v>4.987902475339661</v>
      </c>
      <c r="AB231" s="31">
        <v>5.241226039448097</v>
      </c>
      <c r="AC231" s="17">
        <v>4.742609816741873</v>
      </c>
      <c r="AD231" s="49">
        <f t="shared" si="34"/>
        <v>4.854581716950553</v>
      </c>
      <c r="AE231" s="59">
        <f t="shared" si="35"/>
        <v>0.023609764356622372</v>
      </c>
    </row>
    <row r="232" spans="1:31" ht="12">
      <c r="A232" s="13" t="s">
        <v>709</v>
      </c>
      <c r="B232" s="19" t="s">
        <v>563</v>
      </c>
      <c r="C232" s="5" t="s">
        <v>1043</v>
      </c>
      <c r="D232" s="8">
        <v>58137</v>
      </c>
      <c r="E232" s="8">
        <v>58801</v>
      </c>
      <c r="F232" s="5">
        <f t="shared" si="28"/>
        <v>58469</v>
      </c>
      <c r="G232" s="52">
        <v>37896</v>
      </c>
      <c r="H232" s="50">
        <f>G232</f>
        <v>37896</v>
      </c>
      <c r="I232" s="44">
        <f>G232/365+(H232*10/24)/365</f>
        <v>147.0849315068493</v>
      </c>
      <c r="J232" s="44">
        <v>10435.937305947742</v>
      </c>
      <c r="K232" s="44">
        <v>19463.23898180951</v>
      </c>
      <c r="L232" s="44">
        <v>11142.305519653846</v>
      </c>
      <c r="M232" s="44">
        <f t="shared" si="29"/>
        <v>8320.933462155665</v>
      </c>
      <c r="N232" s="44">
        <f t="shared" si="30"/>
        <v>1365.687452650035</v>
      </c>
      <c r="O232" s="44"/>
      <c r="P232" s="44"/>
      <c r="Q232" s="44"/>
      <c r="R232" s="44">
        <f t="shared" si="31"/>
        <v>0</v>
      </c>
      <c r="S232" s="44">
        <f t="shared" si="32"/>
        <v>1512.7723841568843</v>
      </c>
      <c r="T232" s="44">
        <f t="shared" si="33"/>
        <v>59981.77238415689</v>
      </c>
      <c r="U232" s="5">
        <v>5587</v>
      </c>
      <c r="V232" s="29">
        <v>9.66069484676839</v>
      </c>
      <c r="W232" s="30">
        <v>9.761646803900327</v>
      </c>
      <c r="X232" s="30">
        <v>9.421783953384132</v>
      </c>
      <c r="Y232" s="30">
        <v>9.435202957275894</v>
      </c>
      <c r="Z232" s="30">
        <v>9.814844288821687</v>
      </c>
      <c r="AA232" s="30">
        <v>9.15402597859139</v>
      </c>
      <c r="AB232" s="31">
        <v>8.972349909458142</v>
      </c>
      <c r="AC232" s="17">
        <v>9.610058998572338</v>
      </c>
      <c r="AD232" s="49">
        <f t="shared" si="34"/>
        <v>9.314496351020974</v>
      </c>
      <c r="AE232" s="59">
        <f t="shared" si="35"/>
        <v>-0.03075554974171048</v>
      </c>
    </row>
    <row r="233" spans="1:31" ht="12">
      <c r="A233" s="13" t="s">
        <v>709</v>
      </c>
      <c r="B233" s="19" t="s">
        <v>557</v>
      </c>
      <c r="C233" s="5" t="s">
        <v>1044</v>
      </c>
      <c r="D233" s="8">
        <v>10979</v>
      </c>
      <c r="E233" s="8">
        <v>10955</v>
      </c>
      <c r="F233" s="5">
        <f t="shared" si="28"/>
        <v>10967</v>
      </c>
      <c r="G233" s="52">
        <v>5735</v>
      </c>
      <c r="H233" s="50">
        <f>G233</f>
        <v>5735</v>
      </c>
      <c r="I233" s="44">
        <f>G233/365+(H233*10/24)/365</f>
        <v>22.259132420091323</v>
      </c>
      <c r="J233" s="44">
        <v>990.0347076229099</v>
      </c>
      <c r="K233" s="44">
        <v>2742.144702366952</v>
      </c>
      <c r="L233" s="44">
        <v>2848.879243271789</v>
      </c>
      <c r="M233" s="44">
        <f t="shared" si="29"/>
        <v>-106.7345409048371</v>
      </c>
      <c r="N233" s="44">
        <f t="shared" si="30"/>
        <v>-17.517989290631224</v>
      </c>
      <c r="O233" s="44"/>
      <c r="P233" s="44"/>
      <c r="Q233" s="44"/>
      <c r="R233" s="44">
        <f t="shared" si="31"/>
        <v>0</v>
      </c>
      <c r="S233" s="44">
        <f t="shared" si="32"/>
        <v>4.741143129460099</v>
      </c>
      <c r="T233" s="44">
        <f t="shared" si="33"/>
        <v>10971.74114312946</v>
      </c>
      <c r="U233" s="5">
        <v>405</v>
      </c>
      <c r="V233" s="29">
        <v>2.2119060622610593</v>
      </c>
      <c r="W233" s="30">
        <v>2.8500733137829912</v>
      </c>
      <c r="X233" s="30">
        <v>3.473425107120066</v>
      </c>
      <c r="Y233" s="30">
        <v>3.0468394724874943</v>
      </c>
      <c r="Z233" s="30">
        <v>3.4692028985507246</v>
      </c>
      <c r="AA233" s="30">
        <v>3.418648819752193</v>
      </c>
      <c r="AB233" s="31">
        <v>3.637021623088754</v>
      </c>
      <c r="AC233" s="17">
        <v>3.688860551962838</v>
      </c>
      <c r="AD233" s="49">
        <f t="shared" si="34"/>
        <v>3.6913010862784734</v>
      </c>
      <c r="AE233" s="59">
        <f t="shared" si="35"/>
        <v>0.0006615957099101197</v>
      </c>
    </row>
    <row r="234" spans="1:31" ht="12">
      <c r="A234" s="13" t="s">
        <v>709</v>
      </c>
      <c r="B234" s="19" t="s">
        <v>564</v>
      </c>
      <c r="C234" s="5" t="s">
        <v>1045</v>
      </c>
      <c r="D234" s="8">
        <v>8311</v>
      </c>
      <c r="E234" s="8">
        <v>8340</v>
      </c>
      <c r="F234" s="5">
        <f t="shared" si="28"/>
        <v>8325.5</v>
      </c>
      <c r="G234" s="52"/>
      <c r="H234" s="50"/>
      <c r="I234" s="44"/>
      <c r="J234" s="44">
        <v>535.2456734927284</v>
      </c>
      <c r="K234" s="44">
        <v>1026.2539124084608</v>
      </c>
      <c r="L234" s="44">
        <v>2535.1266895407803</v>
      </c>
      <c r="M234" s="44">
        <f t="shared" si="29"/>
        <v>-1508.8727771323195</v>
      </c>
      <c r="N234" s="44">
        <f t="shared" si="30"/>
        <v>-247.64632823310416</v>
      </c>
      <c r="O234" s="44"/>
      <c r="P234" s="44"/>
      <c r="Q234" s="44"/>
      <c r="R234" s="44">
        <f t="shared" si="31"/>
        <v>0</v>
      </c>
      <c r="S234" s="44">
        <f t="shared" si="32"/>
        <v>-247.64632823310416</v>
      </c>
      <c r="T234" s="44">
        <f t="shared" si="33"/>
        <v>8077.853671766896</v>
      </c>
      <c r="U234" s="5">
        <v>249</v>
      </c>
      <c r="V234" s="29">
        <v>2.8596847991865784</v>
      </c>
      <c r="W234" s="30">
        <v>3.4940944881889764</v>
      </c>
      <c r="X234" s="30">
        <v>2.772349780166097</v>
      </c>
      <c r="Y234" s="30">
        <v>3.1742156024905386</v>
      </c>
      <c r="Z234" s="30">
        <v>3.1010580080262677</v>
      </c>
      <c r="AA234" s="30">
        <v>2.887999029244024</v>
      </c>
      <c r="AB234" s="31">
        <v>3.077295856554398</v>
      </c>
      <c r="AC234" s="17">
        <v>2.9960293586812656</v>
      </c>
      <c r="AD234" s="49">
        <f t="shared" si="34"/>
        <v>3.0825019877530835</v>
      </c>
      <c r="AE234" s="59">
        <f t="shared" si="35"/>
        <v>0.028862410450436877</v>
      </c>
    </row>
    <row r="235" spans="1:31" ht="12">
      <c r="A235" s="13" t="s">
        <v>709</v>
      </c>
      <c r="B235" s="19" t="s">
        <v>565</v>
      </c>
      <c r="C235" s="5" t="s">
        <v>1046</v>
      </c>
      <c r="D235" s="8">
        <v>11071</v>
      </c>
      <c r="E235" s="8">
        <v>11076</v>
      </c>
      <c r="F235" s="5">
        <f t="shared" si="28"/>
        <v>11073.5</v>
      </c>
      <c r="G235" s="52"/>
      <c r="H235" s="50"/>
      <c r="I235" s="44"/>
      <c r="J235" s="44">
        <v>986.1482937290706</v>
      </c>
      <c r="K235" s="44">
        <v>1793.9455387796181</v>
      </c>
      <c r="L235" s="44">
        <v>3034.761457010121</v>
      </c>
      <c r="M235" s="44">
        <f t="shared" si="29"/>
        <v>-1240.8159182305028</v>
      </c>
      <c r="N235" s="44">
        <f t="shared" si="30"/>
        <v>-203.65103726437277</v>
      </c>
      <c r="O235" s="44"/>
      <c r="P235" s="44"/>
      <c r="Q235" s="44"/>
      <c r="R235" s="44">
        <f t="shared" si="31"/>
        <v>0</v>
      </c>
      <c r="S235" s="44">
        <f t="shared" si="32"/>
        <v>-203.65103726437277</v>
      </c>
      <c r="T235" s="44">
        <f t="shared" si="33"/>
        <v>10869.848962735627</v>
      </c>
      <c r="U235" s="5">
        <v>440</v>
      </c>
      <c r="V235" s="29">
        <v>3.093622795115332</v>
      </c>
      <c r="W235" s="30">
        <v>2.8347461489381094</v>
      </c>
      <c r="X235" s="30">
        <v>3.5063752276867035</v>
      </c>
      <c r="Y235" s="30">
        <v>3.733041973959756</v>
      </c>
      <c r="Z235" s="30">
        <v>4.0884779258453445</v>
      </c>
      <c r="AA235" s="30">
        <v>3.8510215150967273</v>
      </c>
      <c r="AB235" s="31">
        <v>3.5265394701148387</v>
      </c>
      <c r="AC235" s="17">
        <v>3.974347394092675</v>
      </c>
      <c r="AD235" s="49">
        <f t="shared" si="34"/>
        <v>4.047894331452281</v>
      </c>
      <c r="AE235" s="59">
        <f t="shared" si="35"/>
        <v>0.018505412352459113</v>
      </c>
    </row>
    <row r="236" spans="1:31" ht="12">
      <c r="A236" s="13" t="s">
        <v>709</v>
      </c>
      <c r="B236" s="19" t="s">
        <v>566</v>
      </c>
      <c r="C236" s="5" t="s">
        <v>1047</v>
      </c>
      <c r="D236" s="8">
        <v>7526</v>
      </c>
      <c r="E236" s="8">
        <v>7557</v>
      </c>
      <c r="F236" s="5">
        <f t="shared" si="28"/>
        <v>7541.5</v>
      </c>
      <c r="G236" s="52"/>
      <c r="H236" s="50"/>
      <c r="I236" s="44"/>
      <c r="J236" s="44">
        <v>548.2041713439498</v>
      </c>
      <c r="K236" s="44">
        <v>1412.1455440294537</v>
      </c>
      <c r="L236" s="44">
        <v>2250.332838265757</v>
      </c>
      <c r="M236" s="44">
        <f t="shared" si="29"/>
        <v>-838.1872942363032</v>
      </c>
      <c r="N236" s="44">
        <f t="shared" si="30"/>
        <v>-137.5689249187494</v>
      </c>
      <c r="O236" s="44"/>
      <c r="P236" s="44"/>
      <c r="Q236" s="44"/>
      <c r="R236" s="44">
        <f t="shared" si="31"/>
        <v>0</v>
      </c>
      <c r="S236" s="44">
        <f t="shared" si="32"/>
        <v>-137.5689249187494</v>
      </c>
      <c r="T236" s="44">
        <f t="shared" si="33"/>
        <v>7403.931075081251</v>
      </c>
      <c r="U236" s="5">
        <v>329</v>
      </c>
      <c r="V236" s="29">
        <v>2.6923602569359026</v>
      </c>
      <c r="W236" s="30">
        <v>2.7535258562793823</v>
      </c>
      <c r="X236" s="30">
        <v>3.342730567861458</v>
      </c>
      <c r="Y236" s="30">
        <v>3.2314293376240277</v>
      </c>
      <c r="Z236" s="30">
        <v>3.1324980005331913</v>
      </c>
      <c r="AA236" s="30">
        <v>3.4428383705650463</v>
      </c>
      <c r="AB236" s="31">
        <v>3.69096441328218</v>
      </c>
      <c r="AC236" s="17">
        <v>4.371512091416423</v>
      </c>
      <c r="AD236" s="49">
        <f t="shared" si="34"/>
        <v>4.443585396240193</v>
      </c>
      <c r="AE236" s="59">
        <f t="shared" si="35"/>
        <v>0.016487042313182224</v>
      </c>
    </row>
    <row r="237" spans="1:31" ht="12">
      <c r="A237" s="13" t="s">
        <v>709</v>
      </c>
      <c r="B237" s="19" t="s">
        <v>569</v>
      </c>
      <c r="C237" s="5" t="s">
        <v>1048</v>
      </c>
      <c r="D237" s="8">
        <v>6720</v>
      </c>
      <c r="E237" s="8">
        <v>6763</v>
      </c>
      <c r="F237" s="5">
        <f t="shared" si="28"/>
        <v>6741.5</v>
      </c>
      <c r="G237" s="52"/>
      <c r="H237" s="50"/>
      <c r="I237" s="44"/>
      <c r="J237" s="44">
        <v>506.5184719825803</v>
      </c>
      <c r="K237" s="44">
        <v>1644.5417834643313</v>
      </c>
      <c r="L237" s="44">
        <v>1834.89273541424</v>
      </c>
      <c r="M237" s="44">
        <f t="shared" si="29"/>
        <v>-190.35095194990868</v>
      </c>
      <c r="N237" s="44">
        <f t="shared" si="30"/>
        <v>-31.241675932189633</v>
      </c>
      <c r="O237" s="44"/>
      <c r="P237" s="44"/>
      <c r="Q237" s="44"/>
      <c r="R237" s="44">
        <f t="shared" si="31"/>
        <v>0</v>
      </c>
      <c r="S237" s="44">
        <f t="shared" si="32"/>
        <v>-31.241675932189633</v>
      </c>
      <c r="T237" s="44">
        <f t="shared" si="33"/>
        <v>6710.2583240678105</v>
      </c>
      <c r="U237" s="5">
        <v>230</v>
      </c>
      <c r="V237" s="29">
        <v>2.59465982802836</v>
      </c>
      <c r="W237" s="30">
        <v>2.9340592861464008</v>
      </c>
      <c r="X237" s="30">
        <v>2.5155326564631</v>
      </c>
      <c r="Y237" s="30">
        <v>3.3741867150854894</v>
      </c>
      <c r="Z237" s="30">
        <v>3.765563316125114</v>
      </c>
      <c r="AA237" s="30">
        <v>3.31145584725537</v>
      </c>
      <c r="AB237" s="31">
        <v>3.0366492146596857</v>
      </c>
      <c r="AC237" s="17">
        <v>3.422619047619048</v>
      </c>
      <c r="AD237" s="49">
        <f t="shared" si="34"/>
        <v>3.4275878646140145</v>
      </c>
      <c r="AE237" s="59">
        <f t="shared" si="35"/>
        <v>0.0014517587046163434</v>
      </c>
    </row>
    <row r="238" spans="1:31" ht="12">
      <c r="A238" s="13" t="s">
        <v>709</v>
      </c>
      <c r="B238" s="19" t="s">
        <v>568</v>
      </c>
      <c r="C238" s="5" t="s">
        <v>1049</v>
      </c>
      <c r="D238" s="8">
        <v>5201</v>
      </c>
      <c r="E238" s="8">
        <v>5167</v>
      </c>
      <c r="F238" s="5">
        <f t="shared" si="28"/>
        <v>5184</v>
      </c>
      <c r="G238" s="52">
        <v>6786</v>
      </c>
      <c r="H238" s="50">
        <f>G238</f>
        <v>6786</v>
      </c>
      <c r="I238" s="44">
        <f>G238/365+(H238*10/24)/365</f>
        <v>26.338356164383562</v>
      </c>
      <c r="J238" s="44">
        <v>324.7789693443754</v>
      </c>
      <c r="K238" s="44">
        <v>840.8615186761845</v>
      </c>
      <c r="L238" s="44">
        <v>1501.4721412284923</v>
      </c>
      <c r="M238" s="44">
        <f t="shared" si="29"/>
        <v>-660.6106225523079</v>
      </c>
      <c r="N238" s="44">
        <f t="shared" si="30"/>
        <v>-108.4238496089704</v>
      </c>
      <c r="O238" s="44"/>
      <c r="P238" s="44"/>
      <c r="Q238" s="44"/>
      <c r="R238" s="44">
        <f t="shared" si="31"/>
        <v>0</v>
      </c>
      <c r="S238" s="44">
        <f t="shared" si="32"/>
        <v>-82.08549344458683</v>
      </c>
      <c r="T238" s="44">
        <f t="shared" si="33"/>
        <v>5101.914506555413</v>
      </c>
      <c r="U238" s="5">
        <v>202</v>
      </c>
      <c r="V238" s="29">
        <v>3.8034865293185423</v>
      </c>
      <c r="W238" s="30">
        <v>2.8055719050421817</v>
      </c>
      <c r="X238" s="30">
        <v>3.207510267944455</v>
      </c>
      <c r="Y238" s="30">
        <v>3.0356100408639812</v>
      </c>
      <c r="Z238" s="30">
        <v>3.3346333853354135</v>
      </c>
      <c r="AA238" s="30">
        <v>3.348909657320872</v>
      </c>
      <c r="AB238" s="31">
        <v>3.361019895692486</v>
      </c>
      <c r="AC238" s="17">
        <v>3.883868486829456</v>
      </c>
      <c r="AD238" s="49">
        <f t="shared" si="34"/>
        <v>3.9592980192132123</v>
      </c>
      <c r="AE238" s="59">
        <f t="shared" si="35"/>
        <v>0.019421237521184007</v>
      </c>
    </row>
    <row r="239" spans="1:31" ht="12">
      <c r="A239" s="13" t="s">
        <v>709</v>
      </c>
      <c r="B239" s="19" t="s">
        <v>570</v>
      </c>
      <c r="C239" s="5" t="s">
        <v>1050</v>
      </c>
      <c r="D239" s="8">
        <v>19714</v>
      </c>
      <c r="E239" s="8">
        <v>19925</v>
      </c>
      <c r="F239" s="5">
        <f t="shared" si="28"/>
        <v>19819.5</v>
      </c>
      <c r="G239" s="52">
        <v>5742</v>
      </c>
      <c r="H239" s="50">
        <f>G239</f>
        <v>5742</v>
      </c>
      <c r="I239" s="44">
        <f>G239/365+(H239*10/24)/365</f>
        <v>22.286301369863015</v>
      </c>
      <c r="J239" s="44">
        <v>2824.9257817580333</v>
      </c>
      <c r="K239" s="44">
        <v>5926.283554539441</v>
      </c>
      <c r="L239" s="44">
        <v>4294.434063623695</v>
      </c>
      <c r="M239" s="44">
        <f t="shared" si="29"/>
        <v>1631.8494909157462</v>
      </c>
      <c r="N239" s="44">
        <f t="shared" si="30"/>
        <v>267.83009195937376</v>
      </c>
      <c r="O239" s="44"/>
      <c r="P239" s="44"/>
      <c r="Q239" s="44"/>
      <c r="R239" s="44">
        <f t="shared" si="31"/>
        <v>0</v>
      </c>
      <c r="S239" s="44">
        <f t="shared" si="32"/>
        <v>290.11639332923676</v>
      </c>
      <c r="T239" s="44">
        <f t="shared" si="33"/>
        <v>20109.616393329237</v>
      </c>
      <c r="U239" s="5">
        <v>1046</v>
      </c>
      <c r="V239" s="29">
        <v>3.7952936276551434</v>
      </c>
      <c r="W239" s="30">
        <v>4.918373713216179</v>
      </c>
      <c r="X239" s="30">
        <v>5.272717836940163</v>
      </c>
      <c r="Y239" s="30">
        <v>5.77568838146407</v>
      </c>
      <c r="Z239" s="30">
        <v>6.0542261476840915</v>
      </c>
      <c r="AA239" s="30">
        <v>6.219287469287469</v>
      </c>
      <c r="AB239" s="31">
        <v>5.7158853769023255</v>
      </c>
      <c r="AC239" s="17">
        <v>5.305873998173887</v>
      </c>
      <c r="AD239" s="49">
        <f t="shared" si="34"/>
        <v>5.201491562747956</v>
      </c>
      <c r="AE239" s="59">
        <f t="shared" si="35"/>
        <v>-0.019672995525686472</v>
      </c>
    </row>
    <row r="240" spans="1:31" ht="12">
      <c r="A240" s="13" t="s">
        <v>709</v>
      </c>
      <c r="B240" s="19" t="s">
        <v>567</v>
      </c>
      <c r="C240" s="5" t="s">
        <v>1051</v>
      </c>
      <c r="D240" s="8">
        <v>9177</v>
      </c>
      <c r="E240" s="8">
        <v>9174</v>
      </c>
      <c r="F240" s="5">
        <f t="shared" si="28"/>
        <v>9175.5</v>
      </c>
      <c r="G240" s="52"/>
      <c r="H240" s="50"/>
      <c r="I240" s="44"/>
      <c r="J240" s="44">
        <v>862.8367786385053</v>
      </c>
      <c r="K240" s="44">
        <v>4848.666646909783</v>
      </c>
      <c r="L240" s="44">
        <v>2593.8932068837917</v>
      </c>
      <c r="M240" s="44">
        <f t="shared" si="29"/>
        <v>2254.773440025991</v>
      </c>
      <c r="N240" s="44">
        <f t="shared" si="30"/>
        <v>370.0685517576905</v>
      </c>
      <c r="O240" s="44"/>
      <c r="P240" s="44"/>
      <c r="Q240" s="44"/>
      <c r="R240" s="44">
        <f t="shared" si="31"/>
        <v>0</v>
      </c>
      <c r="S240" s="44">
        <f t="shared" si="32"/>
        <v>370.0685517576905</v>
      </c>
      <c r="T240" s="44">
        <f t="shared" si="33"/>
        <v>9545.568551757691</v>
      </c>
      <c r="U240" s="5">
        <v>353</v>
      </c>
      <c r="V240" s="29">
        <v>3.2656267534507912</v>
      </c>
      <c r="W240" s="30">
        <v>3.201357466063348</v>
      </c>
      <c r="X240" s="30">
        <v>3.2450033685156074</v>
      </c>
      <c r="Y240" s="30">
        <v>3.8880248833592534</v>
      </c>
      <c r="Z240" s="30">
        <v>3.849114703618168</v>
      </c>
      <c r="AA240" s="30">
        <v>4.133771929824561</v>
      </c>
      <c r="AB240" s="31">
        <v>3.944493006993007</v>
      </c>
      <c r="AC240" s="17">
        <v>3.8465729541244413</v>
      </c>
      <c r="AD240" s="49">
        <f t="shared" si="34"/>
        <v>3.6980510703576654</v>
      </c>
      <c r="AE240" s="59">
        <f t="shared" si="35"/>
        <v>-0.03861148236055814</v>
      </c>
    </row>
    <row r="241" spans="1:31" ht="12">
      <c r="A241" s="13" t="s">
        <v>709</v>
      </c>
      <c r="B241" s="19" t="s">
        <v>572</v>
      </c>
      <c r="C241" s="5" t="s">
        <v>1052</v>
      </c>
      <c r="D241" s="8">
        <v>13892</v>
      </c>
      <c r="E241" s="8">
        <v>13943</v>
      </c>
      <c r="F241" s="5">
        <f t="shared" si="28"/>
        <v>13917.5</v>
      </c>
      <c r="G241" s="52"/>
      <c r="H241" s="50"/>
      <c r="I241" s="44"/>
      <c r="J241" s="44">
        <v>1047.8686865245547</v>
      </c>
      <c r="K241" s="44">
        <v>1536.9155701116738</v>
      </c>
      <c r="L241" s="44">
        <v>3853.813349713831</v>
      </c>
      <c r="M241" s="44">
        <f t="shared" si="29"/>
        <v>-2316.8977796021572</v>
      </c>
      <c r="N241" s="44">
        <f t="shared" si="30"/>
        <v>-380.2648153679226</v>
      </c>
      <c r="O241" s="44"/>
      <c r="P241" s="44"/>
      <c r="Q241" s="44"/>
      <c r="R241" s="44">
        <f t="shared" si="31"/>
        <v>0</v>
      </c>
      <c r="S241" s="44">
        <f t="shared" si="32"/>
        <v>-380.2648153679226</v>
      </c>
      <c r="T241" s="44">
        <f t="shared" si="33"/>
        <v>13537.235184632078</v>
      </c>
      <c r="U241" s="5">
        <v>440</v>
      </c>
      <c r="V241" s="29">
        <v>2.0132619637293283</v>
      </c>
      <c r="W241" s="30">
        <v>4.128299570288521</v>
      </c>
      <c r="X241" s="30">
        <v>3.8748477466504263</v>
      </c>
      <c r="Y241" s="30">
        <v>3.4438775510204076</v>
      </c>
      <c r="Z241" s="30">
        <v>3.476710496991308</v>
      </c>
      <c r="AA241" s="30">
        <v>3.0180047225501774</v>
      </c>
      <c r="AB241" s="31">
        <v>2.98801870251315</v>
      </c>
      <c r="AC241" s="17">
        <v>3.1672905269219696</v>
      </c>
      <c r="AD241" s="49">
        <f t="shared" si="34"/>
        <v>3.250294421267813</v>
      </c>
      <c r="AE241" s="59">
        <f t="shared" si="35"/>
        <v>0.026206593187555804</v>
      </c>
    </row>
    <row r="242" spans="1:31" ht="12">
      <c r="A242" s="13" t="s">
        <v>709</v>
      </c>
      <c r="B242" s="19" t="s">
        <v>571</v>
      </c>
      <c r="C242" s="5" t="s">
        <v>1053</v>
      </c>
      <c r="D242" s="8">
        <v>9060</v>
      </c>
      <c r="E242" s="8">
        <v>9079</v>
      </c>
      <c r="F242" s="5">
        <f t="shared" si="28"/>
        <v>9069.5</v>
      </c>
      <c r="G242" s="52"/>
      <c r="H242" s="50"/>
      <c r="I242" s="44"/>
      <c r="J242" s="44">
        <v>737.6386822824288</v>
      </c>
      <c r="K242" s="44">
        <v>3046.135841484407</v>
      </c>
      <c r="L242" s="44">
        <v>2435.6588846632385</v>
      </c>
      <c r="M242" s="44">
        <f t="shared" si="29"/>
        <v>610.4769568211686</v>
      </c>
      <c r="N242" s="44">
        <f t="shared" si="30"/>
        <v>100.19557587552913</v>
      </c>
      <c r="O242" s="44"/>
      <c r="P242" s="44"/>
      <c r="Q242" s="44"/>
      <c r="R242" s="44">
        <f t="shared" si="31"/>
        <v>0</v>
      </c>
      <c r="S242" s="44">
        <f t="shared" si="32"/>
        <v>100.19557587552913</v>
      </c>
      <c r="T242" s="44">
        <f t="shared" si="33"/>
        <v>9169.695575875528</v>
      </c>
      <c r="U242" s="5">
        <v>418</v>
      </c>
      <c r="V242" s="29">
        <v>2.871266302061422</v>
      </c>
      <c r="W242" s="30">
        <v>3.294066317626527</v>
      </c>
      <c r="X242" s="30">
        <v>3.4874822346124414</v>
      </c>
      <c r="Y242" s="30">
        <v>4.445176160684886</v>
      </c>
      <c r="Z242" s="30">
        <v>4.402377283733216</v>
      </c>
      <c r="AA242" s="30">
        <v>4.129501156260323</v>
      </c>
      <c r="AB242" s="31">
        <v>4.274826024522258</v>
      </c>
      <c r="AC242" s="17">
        <v>4.613686534216336</v>
      </c>
      <c r="AD242" s="49">
        <f t="shared" si="34"/>
        <v>4.558493753050128</v>
      </c>
      <c r="AE242" s="59">
        <f t="shared" si="35"/>
        <v>-0.011962837257555911</v>
      </c>
    </row>
    <row r="243" spans="1:31" ht="12">
      <c r="A243" s="13" t="s">
        <v>709</v>
      </c>
      <c r="B243" s="19" t="s">
        <v>574</v>
      </c>
      <c r="C243" s="5" t="s">
        <v>1054</v>
      </c>
      <c r="D243" s="8">
        <v>4949</v>
      </c>
      <c r="E243" s="8">
        <v>4989</v>
      </c>
      <c r="F243" s="5">
        <f t="shared" si="28"/>
        <v>4969</v>
      </c>
      <c r="G243" s="52">
        <v>19714</v>
      </c>
      <c r="H243" s="50">
        <f aca="true" t="shared" si="36" ref="H243:H248">G243</f>
        <v>19714</v>
      </c>
      <c r="I243" s="44">
        <f aca="true" t="shared" si="37" ref="I243:I248">G243/365+(H243*10/24)/365</f>
        <v>76.51552511415525</v>
      </c>
      <c r="J243" s="44">
        <v>210.01909690321438</v>
      </c>
      <c r="K243" s="44">
        <v>339.3809739271708</v>
      </c>
      <c r="L243" s="44">
        <v>1358.0743028387358</v>
      </c>
      <c r="M243" s="44">
        <f t="shared" si="29"/>
        <v>-1018.693328911565</v>
      </c>
      <c r="N243" s="44">
        <f t="shared" si="30"/>
        <v>-167.19478694550259</v>
      </c>
      <c r="O243" s="44"/>
      <c r="P243" s="44"/>
      <c r="Q243" s="44"/>
      <c r="R243" s="44">
        <f t="shared" si="31"/>
        <v>0</v>
      </c>
      <c r="S243" s="44">
        <f t="shared" si="32"/>
        <v>-90.67926183134733</v>
      </c>
      <c r="T243" s="44">
        <f t="shared" si="33"/>
        <v>4878.3207381686525</v>
      </c>
      <c r="U243" s="5">
        <v>218</v>
      </c>
      <c r="V243" s="29">
        <v>3.0801248699271593</v>
      </c>
      <c r="W243" s="30">
        <v>3.593303389138424</v>
      </c>
      <c r="X243" s="30">
        <v>3.4786167382852464</v>
      </c>
      <c r="Y243" s="30">
        <v>3.2492431886982844</v>
      </c>
      <c r="Z243" s="30">
        <v>3.929075156155551</v>
      </c>
      <c r="AA243" s="30">
        <v>4.45872665193814</v>
      </c>
      <c r="AB243" s="31">
        <v>5.32520325203252</v>
      </c>
      <c r="AC243" s="17">
        <v>4.404930288947262</v>
      </c>
      <c r="AD243" s="49">
        <f t="shared" si="34"/>
        <v>4.468750861220297</v>
      </c>
      <c r="AE243" s="59">
        <f t="shared" si="35"/>
        <v>0.014488440925653668</v>
      </c>
    </row>
    <row r="244" spans="1:31" ht="12">
      <c r="A244" s="13" t="s">
        <v>709</v>
      </c>
      <c r="B244" s="19" t="s">
        <v>575</v>
      </c>
      <c r="C244" s="5" t="s">
        <v>1055</v>
      </c>
      <c r="D244" s="8">
        <v>10728</v>
      </c>
      <c r="E244" s="8">
        <v>10737</v>
      </c>
      <c r="F244" s="5">
        <f t="shared" si="28"/>
        <v>10732.5</v>
      </c>
      <c r="G244" s="52">
        <v>314677</v>
      </c>
      <c r="H244" s="50">
        <f t="shared" si="36"/>
        <v>314677</v>
      </c>
      <c r="I244" s="44">
        <f t="shared" si="37"/>
        <v>1221.3490867579908</v>
      </c>
      <c r="J244" s="44">
        <v>824.0907998007311</v>
      </c>
      <c r="K244" s="44">
        <v>1401.9013120435318</v>
      </c>
      <c r="L244" s="44">
        <v>2162.0642953240585</v>
      </c>
      <c r="M244" s="44">
        <f t="shared" si="29"/>
        <v>-760.1629832805268</v>
      </c>
      <c r="N244" s="44">
        <f t="shared" si="30"/>
        <v>-124.76305127986045</v>
      </c>
      <c r="O244" s="44"/>
      <c r="P244" s="44"/>
      <c r="Q244" s="44"/>
      <c r="R244" s="44">
        <f t="shared" si="31"/>
        <v>0</v>
      </c>
      <c r="S244" s="44">
        <f t="shared" si="32"/>
        <v>1096.5860354781303</v>
      </c>
      <c r="T244" s="44">
        <f t="shared" si="33"/>
        <v>11829.08603547813</v>
      </c>
      <c r="U244" s="5">
        <v>1179</v>
      </c>
      <c r="V244" s="29">
        <v>18.833573338819175</v>
      </c>
      <c r="W244" s="30">
        <v>13.512699528159825</v>
      </c>
      <c r="X244" s="30">
        <v>15.288270377733598</v>
      </c>
      <c r="Y244" s="30">
        <v>16.054368167044224</v>
      </c>
      <c r="Z244" s="30">
        <v>14.6524064171123</v>
      </c>
      <c r="AA244" s="30">
        <v>13.048897411313517</v>
      </c>
      <c r="AB244" s="31">
        <v>10.900697192387412</v>
      </c>
      <c r="AC244" s="17">
        <v>10.98993288590604</v>
      </c>
      <c r="AD244" s="49">
        <f t="shared" si="34"/>
        <v>9.96695768771915</v>
      </c>
      <c r="AE244" s="59">
        <f t="shared" si="35"/>
        <v>-0.09308293406402844</v>
      </c>
    </row>
    <row r="245" spans="1:31" ht="12">
      <c r="A245" s="13" t="s">
        <v>709</v>
      </c>
      <c r="B245" s="19" t="s">
        <v>576</v>
      </c>
      <c r="C245" s="5" t="s">
        <v>1056</v>
      </c>
      <c r="D245" s="8">
        <v>21968</v>
      </c>
      <c r="E245" s="8">
        <v>22154</v>
      </c>
      <c r="F245" s="5">
        <f t="shared" si="28"/>
        <v>22061</v>
      </c>
      <c r="G245" s="52">
        <v>784724</v>
      </c>
      <c r="H245" s="50">
        <f t="shared" si="36"/>
        <v>784724</v>
      </c>
      <c r="I245" s="44">
        <f t="shared" si="37"/>
        <v>3045.7324200913245</v>
      </c>
      <c r="J245" s="44">
        <v>1759.9457429510167</v>
      </c>
      <c r="K245" s="44">
        <v>2943.216603942432</v>
      </c>
      <c r="L245" s="44">
        <v>4034.550939503517</v>
      </c>
      <c r="M245" s="44">
        <f t="shared" si="29"/>
        <v>-1091.334335561085</v>
      </c>
      <c r="N245" s="44">
        <f t="shared" si="30"/>
        <v>-179.1171165471404</v>
      </c>
      <c r="O245" s="44"/>
      <c r="P245" s="44"/>
      <c r="Q245" s="44"/>
      <c r="R245" s="44">
        <f t="shared" si="31"/>
        <v>0</v>
      </c>
      <c r="S245" s="44">
        <f t="shared" si="32"/>
        <v>2866.615303544184</v>
      </c>
      <c r="T245" s="44">
        <f t="shared" si="33"/>
        <v>24927.615303544182</v>
      </c>
      <c r="U245" s="5">
        <v>1876</v>
      </c>
      <c r="V245" s="29">
        <v>11.176440772466927</v>
      </c>
      <c r="W245" s="30">
        <v>8.519944848571292</v>
      </c>
      <c r="X245" s="30">
        <v>9.248201607974046</v>
      </c>
      <c r="Y245" s="30">
        <v>8.067603529576544</v>
      </c>
      <c r="Z245" s="30">
        <v>8.073437136881246</v>
      </c>
      <c r="AA245" s="30">
        <v>7.524990744168826</v>
      </c>
      <c r="AB245" s="31">
        <v>7.89208501282521</v>
      </c>
      <c r="AC245" s="17">
        <v>8.539694100509832</v>
      </c>
      <c r="AD245" s="49">
        <f t="shared" si="34"/>
        <v>7.525790081224787</v>
      </c>
      <c r="AE245" s="59">
        <f t="shared" si="35"/>
        <v>-0.11872837684250472</v>
      </c>
    </row>
    <row r="246" spans="1:31" ht="12">
      <c r="A246" s="13" t="s">
        <v>709</v>
      </c>
      <c r="B246" s="19" t="s">
        <v>573</v>
      </c>
      <c r="C246" s="5" t="s">
        <v>1057</v>
      </c>
      <c r="D246" s="8">
        <v>11377</v>
      </c>
      <c r="E246" s="8">
        <v>11367</v>
      </c>
      <c r="F246" s="5">
        <f t="shared" si="28"/>
        <v>11372</v>
      </c>
      <c r="G246" s="52">
        <v>596307</v>
      </c>
      <c r="H246" s="50">
        <f t="shared" si="36"/>
        <v>596307</v>
      </c>
      <c r="I246" s="44">
        <f t="shared" si="37"/>
        <v>2314.4335616438357</v>
      </c>
      <c r="J246" s="44">
        <v>1087.6549577375645</v>
      </c>
      <c r="K246" s="44">
        <v>2513.6485376192027</v>
      </c>
      <c r="L246" s="44">
        <v>2241.0665966559486</v>
      </c>
      <c r="M246" s="44">
        <f t="shared" si="29"/>
        <v>272.58194096325406</v>
      </c>
      <c r="N246" s="44">
        <f t="shared" si="30"/>
        <v>44.73797781049298</v>
      </c>
      <c r="O246" s="44"/>
      <c r="P246" s="44"/>
      <c r="Q246" s="44"/>
      <c r="R246" s="44">
        <f t="shared" si="31"/>
        <v>0</v>
      </c>
      <c r="S246" s="44">
        <f t="shared" si="32"/>
        <v>2359.1715394543285</v>
      </c>
      <c r="T246" s="44">
        <f t="shared" si="33"/>
        <v>13731.171539454328</v>
      </c>
      <c r="U246" s="5">
        <v>1043</v>
      </c>
      <c r="V246" s="29">
        <v>16.411655784036643</v>
      </c>
      <c r="W246" s="30">
        <v>11.348563006632277</v>
      </c>
      <c r="X246" s="30">
        <v>11.506218332565638</v>
      </c>
      <c r="Y246" s="30">
        <v>9.917733089579524</v>
      </c>
      <c r="Z246" s="30">
        <v>10.658108841077564</v>
      </c>
      <c r="AA246" s="30">
        <v>10.662127049547532</v>
      </c>
      <c r="AB246" s="31">
        <v>9.141741368598561</v>
      </c>
      <c r="AC246" s="17">
        <v>9.167618880196889</v>
      </c>
      <c r="AD246" s="49">
        <f t="shared" si="34"/>
        <v>7.5958558743739095</v>
      </c>
      <c r="AE246" s="59">
        <f t="shared" si="35"/>
        <v>-0.17144724561119878</v>
      </c>
    </row>
    <row r="247" spans="1:31" ht="12">
      <c r="A247" s="13" t="s">
        <v>709</v>
      </c>
      <c r="B247" s="19" t="s">
        <v>577</v>
      </c>
      <c r="C247" s="5" t="s">
        <v>1058</v>
      </c>
      <c r="D247" s="8">
        <v>11544</v>
      </c>
      <c r="E247" s="8">
        <v>11514</v>
      </c>
      <c r="F247" s="5">
        <f t="shared" si="28"/>
        <v>11529</v>
      </c>
      <c r="G247" s="52">
        <v>24181</v>
      </c>
      <c r="H247" s="50">
        <f t="shared" si="36"/>
        <v>24181</v>
      </c>
      <c r="I247" s="44">
        <f t="shared" si="37"/>
        <v>93.85319634703195</v>
      </c>
      <c r="J247" s="44">
        <v>1852.6528574448353</v>
      </c>
      <c r="K247" s="44">
        <v>4603.386168878736</v>
      </c>
      <c r="L247" s="44">
        <v>2153.0728001776233</v>
      </c>
      <c r="M247" s="44">
        <f t="shared" si="29"/>
        <v>2450.3133687011123</v>
      </c>
      <c r="N247" s="44">
        <f t="shared" si="30"/>
        <v>402.16187738013974</v>
      </c>
      <c r="O247" s="44"/>
      <c r="P247" s="44"/>
      <c r="Q247" s="44"/>
      <c r="R247" s="44">
        <f t="shared" si="31"/>
        <v>0</v>
      </c>
      <c r="S247" s="44">
        <f t="shared" si="32"/>
        <v>496.0150737271717</v>
      </c>
      <c r="T247" s="44">
        <f t="shared" si="33"/>
        <v>12025.015073727172</v>
      </c>
      <c r="U247" s="5">
        <v>992</v>
      </c>
      <c r="V247" s="29">
        <v>9.726674540239582</v>
      </c>
      <c r="W247" s="30">
        <v>6.570512820512821</v>
      </c>
      <c r="X247" s="30">
        <v>7.523431562948578</v>
      </c>
      <c r="Y247" s="30">
        <v>8.020622041920216</v>
      </c>
      <c r="Z247" s="30">
        <v>8.035410282601294</v>
      </c>
      <c r="AA247" s="30">
        <v>7.11122466360075</v>
      </c>
      <c r="AB247" s="31">
        <v>8.417623864220811</v>
      </c>
      <c r="AC247" s="17">
        <v>8.593208593208592</v>
      </c>
      <c r="AD247" s="49">
        <f t="shared" si="34"/>
        <v>8.249469908502395</v>
      </c>
      <c r="AE247" s="59">
        <f t="shared" si="35"/>
        <v>-0.04000120338960026</v>
      </c>
    </row>
    <row r="248" spans="1:31" ht="12">
      <c r="A248" s="13" t="s">
        <v>709</v>
      </c>
      <c r="B248" s="19" t="s">
        <v>578</v>
      </c>
      <c r="C248" s="5" t="s">
        <v>1059</v>
      </c>
      <c r="D248" s="8">
        <v>81062</v>
      </c>
      <c r="E248" s="8">
        <v>81777</v>
      </c>
      <c r="F248" s="5">
        <f t="shared" si="28"/>
        <v>81419.5</v>
      </c>
      <c r="G248" s="52">
        <v>43223</v>
      </c>
      <c r="H248" s="50">
        <f t="shared" si="36"/>
        <v>43223</v>
      </c>
      <c r="I248" s="44">
        <f t="shared" si="37"/>
        <v>167.760502283105</v>
      </c>
      <c r="J248" s="44">
        <v>10787.68247803062</v>
      </c>
      <c r="K248" s="44">
        <v>18711.945604279874</v>
      </c>
      <c r="L248" s="44">
        <v>20136.13755314357</v>
      </c>
      <c r="M248" s="44">
        <f t="shared" si="29"/>
        <v>-1424.1919488636959</v>
      </c>
      <c r="N248" s="44">
        <f t="shared" si="30"/>
        <v>-233.74794229209803</v>
      </c>
      <c r="O248" s="44"/>
      <c r="P248" s="44"/>
      <c r="Q248" s="44"/>
      <c r="R248" s="44">
        <f t="shared" si="31"/>
        <v>0</v>
      </c>
      <c r="S248" s="44">
        <f t="shared" si="32"/>
        <v>-65.98744000899302</v>
      </c>
      <c r="T248" s="44">
        <f t="shared" si="33"/>
        <v>81353.51255999101</v>
      </c>
      <c r="U248" s="5">
        <v>7688</v>
      </c>
      <c r="V248" s="29">
        <v>10.265616605296607</v>
      </c>
      <c r="W248" s="30">
        <v>12.332645084213123</v>
      </c>
      <c r="X248" s="30">
        <v>9.800930713547054</v>
      </c>
      <c r="Y248" s="30">
        <v>9.659339246689806</v>
      </c>
      <c r="Z248" s="30">
        <v>9.693245263252035</v>
      </c>
      <c r="AA248" s="30">
        <v>8.84860598087335</v>
      </c>
      <c r="AB248" s="31">
        <v>8.731556788226328</v>
      </c>
      <c r="AC248" s="17">
        <v>9.484098591201796</v>
      </c>
      <c r="AD248" s="49">
        <f t="shared" si="34"/>
        <v>9.450114393439105</v>
      </c>
      <c r="AE248" s="59">
        <f t="shared" si="35"/>
        <v>-0.003583281788552708</v>
      </c>
    </row>
    <row r="249" spans="1:31" ht="12">
      <c r="A249" s="13" t="s">
        <v>709</v>
      </c>
      <c r="B249" s="19" t="s">
        <v>585</v>
      </c>
      <c r="C249" s="5" t="s">
        <v>1060</v>
      </c>
      <c r="D249" s="8">
        <v>18862</v>
      </c>
      <c r="E249" s="8">
        <v>19059</v>
      </c>
      <c r="F249" s="5">
        <f t="shared" si="28"/>
        <v>18960.5</v>
      </c>
      <c r="G249" s="52"/>
      <c r="H249" s="50"/>
      <c r="I249" s="44"/>
      <c r="J249" s="44">
        <v>797.5313601522483</v>
      </c>
      <c r="K249" s="44">
        <v>1581.1359002908587</v>
      </c>
      <c r="L249" s="44">
        <v>7022.958110209898</v>
      </c>
      <c r="M249" s="44">
        <f t="shared" si="29"/>
        <v>-5441.82220991904</v>
      </c>
      <c r="N249" s="44">
        <f t="shared" si="30"/>
        <v>-893.1483883916779</v>
      </c>
      <c r="O249" s="44"/>
      <c r="P249" s="44"/>
      <c r="Q249" s="44"/>
      <c r="R249" s="44">
        <f t="shared" si="31"/>
        <v>0</v>
      </c>
      <c r="S249" s="44">
        <f t="shared" si="32"/>
        <v>-893.1483883916779</v>
      </c>
      <c r="T249" s="44">
        <f t="shared" si="33"/>
        <v>18067.351611608323</v>
      </c>
      <c r="U249" s="5">
        <v>1583</v>
      </c>
      <c r="V249" s="29">
        <v>7.742581252943948</v>
      </c>
      <c r="W249" s="30">
        <v>7.843366452367037</v>
      </c>
      <c r="X249" s="30">
        <v>7.789364521518697</v>
      </c>
      <c r="Y249" s="30">
        <v>7.540158920711142</v>
      </c>
      <c r="Z249" s="30">
        <v>7.303339465908458</v>
      </c>
      <c r="AA249" s="30">
        <v>7.069380608448237</v>
      </c>
      <c r="AB249" s="31">
        <v>7.314038409521234</v>
      </c>
      <c r="AC249" s="17">
        <v>8.392535256070406</v>
      </c>
      <c r="AD249" s="49">
        <f t="shared" si="34"/>
        <v>8.761660447140013</v>
      </c>
      <c r="AE249" s="59">
        <f t="shared" si="35"/>
        <v>0.043982560669329894</v>
      </c>
    </row>
    <row r="250" spans="1:31" ht="12">
      <c r="A250" s="13" t="s">
        <v>709</v>
      </c>
      <c r="B250" s="19" t="s">
        <v>581</v>
      </c>
      <c r="C250" s="5" t="s">
        <v>1061</v>
      </c>
      <c r="D250" s="8">
        <v>32399</v>
      </c>
      <c r="E250" s="8">
        <v>32622</v>
      </c>
      <c r="F250" s="5">
        <f t="shared" si="28"/>
        <v>32510.5</v>
      </c>
      <c r="G250" s="52">
        <v>65354</v>
      </c>
      <c r="H250" s="50">
        <f>G250</f>
        <v>65354</v>
      </c>
      <c r="I250" s="44">
        <f>G250/365+(H250*10/24)/365</f>
        <v>253.65707762557076</v>
      </c>
      <c r="J250" s="44">
        <v>2722.0769835699707</v>
      </c>
      <c r="K250" s="44">
        <v>3000.1876669934495</v>
      </c>
      <c r="L250" s="44">
        <v>9550.407066996058</v>
      </c>
      <c r="M250" s="44">
        <f t="shared" si="29"/>
        <v>-6550.219400002608</v>
      </c>
      <c r="N250" s="44">
        <f t="shared" si="30"/>
        <v>-1075.0659751545377</v>
      </c>
      <c r="O250" s="44"/>
      <c r="P250" s="44"/>
      <c r="Q250" s="44"/>
      <c r="R250" s="44">
        <f t="shared" si="31"/>
        <v>0</v>
      </c>
      <c r="S250" s="44">
        <f t="shared" si="32"/>
        <v>-821.4088975289669</v>
      </c>
      <c r="T250" s="44">
        <f t="shared" si="33"/>
        <v>31689.091102471033</v>
      </c>
      <c r="U250" s="5">
        <v>2314</v>
      </c>
      <c r="V250" s="29">
        <v>7.413152367102925</v>
      </c>
      <c r="W250" s="30">
        <v>7.555727106050371</v>
      </c>
      <c r="X250" s="30">
        <v>8.565965583173995</v>
      </c>
      <c r="Y250" s="30">
        <v>8.439273372856102</v>
      </c>
      <c r="Z250" s="30">
        <v>7.856759402532605</v>
      </c>
      <c r="AA250" s="30">
        <v>7.4623115577889445</v>
      </c>
      <c r="AB250" s="31">
        <v>7.264383604407955</v>
      </c>
      <c r="AC250" s="17">
        <v>7.142195746782308</v>
      </c>
      <c r="AD250" s="49">
        <f t="shared" si="34"/>
        <v>7.30219744238597</v>
      </c>
      <c r="AE250" s="59">
        <f t="shared" si="35"/>
        <v>0.02240231173665967</v>
      </c>
    </row>
    <row r="251" spans="1:31" ht="12">
      <c r="A251" s="13" t="s">
        <v>709</v>
      </c>
      <c r="B251" s="19" t="s">
        <v>582</v>
      </c>
      <c r="C251" s="5" t="s">
        <v>1062</v>
      </c>
      <c r="D251" s="8">
        <v>17668</v>
      </c>
      <c r="E251" s="8">
        <v>17707</v>
      </c>
      <c r="F251" s="5">
        <f t="shared" si="28"/>
        <v>17687.5</v>
      </c>
      <c r="G251" s="52"/>
      <c r="H251" s="50"/>
      <c r="I251" s="44"/>
      <c r="J251" s="44">
        <v>702.611833197115</v>
      </c>
      <c r="K251" s="44">
        <v>999.2956369811584</v>
      </c>
      <c r="L251" s="44">
        <v>6604.144487223362</v>
      </c>
      <c r="M251" s="44">
        <f t="shared" si="29"/>
        <v>-5604.848850242204</v>
      </c>
      <c r="N251" s="44">
        <f t="shared" si="30"/>
        <v>-919.9054148899233</v>
      </c>
      <c r="O251" s="44"/>
      <c r="P251" s="44"/>
      <c r="Q251" s="44"/>
      <c r="R251" s="44">
        <f t="shared" si="31"/>
        <v>0</v>
      </c>
      <c r="S251" s="44">
        <f t="shared" si="32"/>
        <v>-919.9054148899233</v>
      </c>
      <c r="T251" s="44">
        <f t="shared" si="33"/>
        <v>16767.594585110077</v>
      </c>
      <c r="U251" s="5">
        <v>864</v>
      </c>
      <c r="V251" s="29">
        <v>5.1290957508394115</v>
      </c>
      <c r="W251" s="30">
        <v>6.517930148347157</v>
      </c>
      <c r="X251" s="30">
        <v>6.925528832222544</v>
      </c>
      <c r="Y251" s="30">
        <v>6.885678247907349</v>
      </c>
      <c r="Z251" s="30">
        <v>5.368553172067549</v>
      </c>
      <c r="AA251" s="30">
        <v>4.704682008842535</v>
      </c>
      <c r="AB251" s="31">
        <v>4.284582295675798</v>
      </c>
      <c r="AC251" s="17">
        <v>4.890196966266696</v>
      </c>
      <c r="AD251" s="49">
        <f t="shared" si="34"/>
        <v>5.152796339477622</v>
      </c>
      <c r="AE251" s="59">
        <f t="shared" si="35"/>
        <v>0.053699140345956485</v>
      </c>
    </row>
    <row r="252" spans="1:31" ht="12">
      <c r="A252" s="13" t="s">
        <v>709</v>
      </c>
      <c r="B252" s="19" t="s">
        <v>583</v>
      </c>
      <c r="C252" s="5" t="s">
        <v>1063</v>
      </c>
      <c r="D252" s="8">
        <v>17216</v>
      </c>
      <c r="E252" s="8">
        <v>17200</v>
      </c>
      <c r="F252" s="5">
        <f t="shared" si="28"/>
        <v>17208</v>
      </c>
      <c r="G252" s="52"/>
      <c r="H252" s="50"/>
      <c r="I252" s="44"/>
      <c r="J252" s="44">
        <v>825.75118640831</v>
      </c>
      <c r="K252" s="44">
        <v>1045.6736196122836</v>
      </c>
      <c r="L252" s="44">
        <v>6136.348437396128</v>
      </c>
      <c r="M252" s="44">
        <f t="shared" si="29"/>
        <v>-5090.674817783844</v>
      </c>
      <c r="N252" s="44">
        <f t="shared" si="30"/>
        <v>-835.5157213777079</v>
      </c>
      <c r="O252" s="44"/>
      <c r="P252" s="44"/>
      <c r="Q252" s="44"/>
      <c r="R252" s="44">
        <f t="shared" si="31"/>
        <v>0</v>
      </c>
      <c r="S252" s="44">
        <f t="shared" si="32"/>
        <v>-835.5157213777079</v>
      </c>
      <c r="T252" s="44">
        <f t="shared" si="33"/>
        <v>16372.484278622293</v>
      </c>
      <c r="U252" s="5">
        <v>759</v>
      </c>
      <c r="V252" s="29">
        <v>4.872204472843451</v>
      </c>
      <c r="W252" s="30">
        <v>4.462939509076654</v>
      </c>
      <c r="X252" s="30">
        <v>4.6082949308755765</v>
      </c>
      <c r="Y252" s="30">
        <v>4.904291998573298</v>
      </c>
      <c r="Z252" s="30">
        <v>4.523795517383376</v>
      </c>
      <c r="AA252" s="30">
        <v>4.5958145260566265</v>
      </c>
      <c r="AB252" s="31">
        <v>4.936398646283113</v>
      </c>
      <c r="AC252" s="17">
        <v>4.408689591078066</v>
      </c>
      <c r="AD252" s="49">
        <f t="shared" si="34"/>
        <v>4.6358267144042005</v>
      </c>
      <c r="AE252" s="59">
        <f t="shared" si="35"/>
        <v>0.051520325628230904</v>
      </c>
    </row>
    <row r="253" spans="1:31" ht="12">
      <c r="A253" s="13" t="s">
        <v>709</v>
      </c>
      <c r="B253" s="19" t="s">
        <v>579</v>
      </c>
      <c r="C253" s="5" t="s">
        <v>1064</v>
      </c>
      <c r="D253" s="8">
        <v>17889</v>
      </c>
      <c r="E253" s="8">
        <v>18032</v>
      </c>
      <c r="F253" s="5">
        <f t="shared" si="28"/>
        <v>17960.5</v>
      </c>
      <c r="G253" s="52"/>
      <c r="H253" s="50"/>
      <c r="I253" s="44"/>
      <c r="J253" s="44">
        <v>771.9271729412258</v>
      </c>
      <c r="K253" s="44">
        <v>1405.6537389354248</v>
      </c>
      <c r="L253" s="44">
        <v>6159.952139574896</v>
      </c>
      <c r="M253" s="44">
        <f t="shared" si="29"/>
        <v>-4754.298400639471</v>
      </c>
      <c r="N253" s="44">
        <f t="shared" si="30"/>
        <v>-780.3073659268721</v>
      </c>
      <c r="O253" s="44"/>
      <c r="P253" s="44"/>
      <c r="Q253" s="44"/>
      <c r="R253" s="44">
        <f t="shared" si="31"/>
        <v>0</v>
      </c>
      <c r="S253" s="44">
        <f t="shared" si="32"/>
        <v>-780.3073659268721</v>
      </c>
      <c r="T253" s="44">
        <f t="shared" si="33"/>
        <v>17180.19263407313</v>
      </c>
      <c r="U253" s="5">
        <v>908</v>
      </c>
      <c r="V253" s="29">
        <v>6.106554958994631</v>
      </c>
      <c r="W253" s="30">
        <v>6.047032474804031</v>
      </c>
      <c r="X253" s="30">
        <v>7.335364424654324</v>
      </c>
      <c r="Y253" s="30">
        <v>6.682175050886887</v>
      </c>
      <c r="Z253" s="30">
        <v>5.608653350884222</v>
      </c>
      <c r="AA253" s="30">
        <v>5.636529264404463</v>
      </c>
      <c r="AB253" s="31">
        <v>5.065517045776844</v>
      </c>
      <c r="AC253" s="17">
        <v>5.075744871149868</v>
      </c>
      <c r="AD253" s="49">
        <f t="shared" si="34"/>
        <v>5.2851561058703265</v>
      </c>
      <c r="AE253" s="59">
        <f t="shared" si="35"/>
        <v>0.04125724204751411</v>
      </c>
    </row>
    <row r="254" spans="1:31" ht="12">
      <c r="A254" s="13" t="s">
        <v>709</v>
      </c>
      <c r="B254" s="19" t="s">
        <v>586</v>
      </c>
      <c r="C254" s="5" t="s">
        <v>1065</v>
      </c>
      <c r="D254" s="8">
        <v>37101</v>
      </c>
      <c r="E254" s="8">
        <v>37289</v>
      </c>
      <c r="F254" s="5">
        <f t="shared" si="28"/>
        <v>37195</v>
      </c>
      <c r="G254" s="52">
        <v>8401</v>
      </c>
      <c r="H254" s="50">
        <f>G254</f>
        <v>8401</v>
      </c>
      <c r="I254" s="44">
        <f>G254/365+(H254*10/24)/365</f>
        <v>32.60662100456621</v>
      </c>
      <c r="J254" s="44">
        <v>3228.70570302855</v>
      </c>
      <c r="K254" s="44">
        <v>5342.4516585863985</v>
      </c>
      <c r="L254" s="44">
        <v>10904.671921633962</v>
      </c>
      <c r="M254" s="44">
        <f t="shared" si="29"/>
        <v>-5562.220263047564</v>
      </c>
      <c r="N254" s="44">
        <f t="shared" si="30"/>
        <v>-912.9089250224469</v>
      </c>
      <c r="O254" s="44"/>
      <c r="P254" s="44"/>
      <c r="Q254" s="44"/>
      <c r="R254" s="44">
        <f t="shared" si="31"/>
        <v>0</v>
      </c>
      <c r="S254" s="44">
        <f t="shared" si="32"/>
        <v>-880.3023040178806</v>
      </c>
      <c r="T254" s="44">
        <f t="shared" si="33"/>
        <v>36314.69769598212</v>
      </c>
      <c r="U254" s="5">
        <v>2913</v>
      </c>
      <c r="V254" s="29">
        <v>7.740386006539541</v>
      </c>
      <c r="W254" s="30">
        <v>6.425804992508411</v>
      </c>
      <c r="X254" s="30">
        <v>6.964741521976943</v>
      </c>
      <c r="Y254" s="30">
        <v>7.735407258738919</v>
      </c>
      <c r="Z254" s="30">
        <v>7.0294596758607355</v>
      </c>
      <c r="AA254" s="30">
        <v>6.464784872567826</v>
      </c>
      <c r="AB254" s="31">
        <v>7.081117927743695</v>
      </c>
      <c r="AC254" s="17">
        <v>7.851540389746907</v>
      </c>
      <c r="AD254" s="49">
        <f t="shared" si="34"/>
        <v>8.021545503109879</v>
      </c>
      <c r="AE254" s="59">
        <f t="shared" si="35"/>
        <v>0.021652453521728895</v>
      </c>
    </row>
    <row r="255" spans="1:31" ht="12">
      <c r="A255" s="13" t="s">
        <v>709</v>
      </c>
      <c r="B255" s="19" t="s">
        <v>584</v>
      </c>
      <c r="C255" s="5" t="s">
        <v>1066</v>
      </c>
      <c r="D255" s="8">
        <v>9868</v>
      </c>
      <c r="E255" s="8">
        <v>9986</v>
      </c>
      <c r="F255" s="5">
        <f t="shared" si="28"/>
        <v>9927</v>
      </c>
      <c r="G255" s="52"/>
      <c r="H255" s="50"/>
      <c r="I255" s="44"/>
      <c r="J255" s="44">
        <v>503.66140165330273</v>
      </c>
      <c r="K255" s="44">
        <v>1233.549992965559</v>
      </c>
      <c r="L255" s="44">
        <v>3317.7996514209594</v>
      </c>
      <c r="M255" s="44">
        <f t="shared" si="29"/>
        <v>-2084.2496584554</v>
      </c>
      <c r="N255" s="44">
        <f t="shared" si="30"/>
        <v>-342.0810441146405</v>
      </c>
      <c r="O255" s="44"/>
      <c r="P255" s="44"/>
      <c r="Q255" s="44"/>
      <c r="R255" s="44">
        <f t="shared" si="31"/>
        <v>0</v>
      </c>
      <c r="S255" s="44">
        <f t="shared" si="32"/>
        <v>-342.0810441146405</v>
      </c>
      <c r="T255" s="44">
        <f t="shared" si="33"/>
        <v>9584.91895588536</v>
      </c>
      <c r="U255" s="5">
        <v>364</v>
      </c>
      <c r="V255" s="29">
        <v>3.7400501581070764</v>
      </c>
      <c r="W255" s="30">
        <v>3.768084646944504</v>
      </c>
      <c r="X255" s="30">
        <v>4.038893044128646</v>
      </c>
      <c r="Y255" s="30">
        <v>4.176774601835249</v>
      </c>
      <c r="Z255" s="30">
        <v>3.775959723096287</v>
      </c>
      <c r="AA255" s="30">
        <v>3.0116715298040853</v>
      </c>
      <c r="AB255" s="31">
        <v>3.6453506333024404</v>
      </c>
      <c r="AC255" s="17">
        <v>3.688690717470612</v>
      </c>
      <c r="AD255" s="49">
        <f t="shared" si="34"/>
        <v>3.7976325274664497</v>
      </c>
      <c r="AE255" s="59">
        <f t="shared" si="35"/>
        <v>0.029534004973596876</v>
      </c>
    </row>
    <row r="256" spans="1:31" ht="12">
      <c r="A256" s="13" t="s">
        <v>709</v>
      </c>
      <c r="B256" s="19" t="s">
        <v>587</v>
      </c>
      <c r="C256" s="5" t="s">
        <v>1067</v>
      </c>
      <c r="D256" s="8">
        <v>25073</v>
      </c>
      <c r="E256" s="8">
        <v>25400</v>
      </c>
      <c r="F256" s="5">
        <f t="shared" si="28"/>
        <v>25236.5</v>
      </c>
      <c r="G256" s="52"/>
      <c r="H256" s="50"/>
      <c r="I256" s="44"/>
      <c r="J256" s="44">
        <v>2373.8383565840004</v>
      </c>
      <c r="K256" s="44">
        <v>3657.023109676411</v>
      </c>
      <c r="L256" s="44">
        <v>7541.035576708953</v>
      </c>
      <c r="M256" s="44">
        <f t="shared" si="29"/>
        <v>-3884.012467032542</v>
      </c>
      <c r="N256" s="44">
        <f t="shared" si="30"/>
        <v>-637.4701968579951</v>
      </c>
      <c r="O256" s="44"/>
      <c r="P256" s="44"/>
      <c r="Q256" s="44"/>
      <c r="R256" s="44">
        <f t="shared" si="31"/>
        <v>0</v>
      </c>
      <c r="S256" s="44">
        <f t="shared" si="32"/>
        <v>-637.4701968579951</v>
      </c>
      <c r="T256" s="44">
        <f t="shared" si="33"/>
        <v>24599.029803142006</v>
      </c>
      <c r="U256" s="5">
        <v>1643</v>
      </c>
      <c r="V256" s="29">
        <v>5.709286237486775</v>
      </c>
      <c r="W256" s="30">
        <v>7.370664917602689</v>
      </c>
      <c r="X256" s="30">
        <v>7.93954700993971</v>
      </c>
      <c r="Y256" s="30">
        <v>8.21059484091464</v>
      </c>
      <c r="Z256" s="30">
        <v>7.185725871857258</v>
      </c>
      <c r="AA256" s="30">
        <v>6.869273923396698</v>
      </c>
      <c r="AB256" s="31">
        <v>6.486616831444418</v>
      </c>
      <c r="AC256" s="17">
        <v>6.5528656323535275</v>
      </c>
      <c r="AD256" s="49">
        <f t="shared" si="34"/>
        <v>6.679125205946705</v>
      </c>
      <c r="AE256" s="59">
        <f t="shared" si="35"/>
        <v>0.019267841075482288</v>
      </c>
    </row>
    <row r="257" spans="1:31" ht="12">
      <c r="A257" s="13" t="s">
        <v>709</v>
      </c>
      <c r="B257" s="19" t="s">
        <v>580</v>
      </c>
      <c r="C257" s="5" t="s">
        <v>1068</v>
      </c>
      <c r="D257" s="8">
        <v>19412</v>
      </c>
      <c r="E257" s="8">
        <v>19472</v>
      </c>
      <c r="F257" s="5">
        <f t="shared" si="28"/>
        <v>19442</v>
      </c>
      <c r="G257" s="52"/>
      <c r="H257" s="50"/>
      <c r="I257" s="44"/>
      <c r="J257" s="44">
        <v>971.7700777587232</v>
      </c>
      <c r="K257" s="44">
        <v>2517.809442336461</v>
      </c>
      <c r="L257" s="44">
        <v>6781.5069430480835</v>
      </c>
      <c r="M257" s="44">
        <f t="shared" si="29"/>
        <v>-4263.6975007116225</v>
      </c>
      <c r="N257" s="44">
        <f t="shared" si="30"/>
        <v>-699.7866531561799</v>
      </c>
      <c r="O257" s="44"/>
      <c r="P257" s="44"/>
      <c r="Q257" s="44"/>
      <c r="R257" s="44">
        <f t="shared" si="31"/>
        <v>0</v>
      </c>
      <c r="S257" s="44">
        <f t="shared" si="32"/>
        <v>-699.7866531561799</v>
      </c>
      <c r="T257" s="44">
        <f t="shared" si="33"/>
        <v>18742.21334684382</v>
      </c>
      <c r="U257" s="5">
        <v>988</v>
      </c>
      <c r="V257" s="29">
        <v>5.69380227544288</v>
      </c>
      <c r="W257" s="30">
        <v>5.692040612341522</v>
      </c>
      <c r="X257" s="30">
        <v>5.9226472757930235</v>
      </c>
      <c r="Y257" s="30">
        <v>6.428421494542401</v>
      </c>
      <c r="Z257" s="30">
        <v>5.400760377063694</v>
      </c>
      <c r="AA257" s="30">
        <v>4.710485133020344</v>
      </c>
      <c r="AB257" s="31">
        <v>4.673236514522822</v>
      </c>
      <c r="AC257" s="17">
        <v>5.0896352771481554</v>
      </c>
      <c r="AD257" s="49">
        <f t="shared" si="34"/>
        <v>5.271522534270899</v>
      </c>
      <c r="AE257" s="59">
        <f t="shared" si="35"/>
        <v>0.035736795903509026</v>
      </c>
    </row>
    <row r="258" spans="1:31" ht="12">
      <c r="A258" s="13" t="s">
        <v>709</v>
      </c>
      <c r="B258" s="19" t="s">
        <v>596</v>
      </c>
      <c r="C258" s="5" t="s">
        <v>1069</v>
      </c>
      <c r="D258" s="8">
        <v>14584</v>
      </c>
      <c r="E258" s="8">
        <v>14684</v>
      </c>
      <c r="F258" s="5">
        <f t="shared" si="28"/>
        <v>14634</v>
      </c>
      <c r="G258" s="52">
        <v>6536</v>
      </c>
      <c r="H258" s="50">
        <f>G258</f>
        <v>6536</v>
      </c>
      <c r="I258" s="44">
        <f>G258/365+(H258*10/24)/365</f>
        <v>25.368036529680364</v>
      </c>
      <c r="J258" s="44">
        <v>726.827062379384</v>
      </c>
      <c r="K258" s="44">
        <v>1013.5617331116539</v>
      </c>
      <c r="L258" s="44">
        <v>4936.392480835223</v>
      </c>
      <c r="M258" s="44">
        <f t="shared" si="29"/>
        <v>-3922.8307477235694</v>
      </c>
      <c r="N258" s="44">
        <f t="shared" si="30"/>
        <v>-643.8413136460688</v>
      </c>
      <c r="O258" s="44"/>
      <c r="P258" s="44"/>
      <c r="Q258" s="44"/>
      <c r="R258" s="44">
        <f t="shared" si="31"/>
        <v>0</v>
      </c>
      <c r="S258" s="44">
        <f t="shared" si="32"/>
        <v>-618.4732771163884</v>
      </c>
      <c r="T258" s="44">
        <f t="shared" si="33"/>
        <v>14015.526722883611</v>
      </c>
      <c r="U258" s="5">
        <v>834</v>
      </c>
      <c r="V258" s="29">
        <v>5.270853132538928</v>
      </c>
      <c r="W258" s="30">
        <v>5.0557780320366135</v>
      </c>
      <c r="X258" s="30">
        <v>5.2724950326426345</v>
      </c>
      <c r="Y258" s="30">
        <v>5.696468609865471</v>
      </c>
      <c r="Z258" s="30">
        <v>5.404096318848603</v>
      </c>
      <c r="AA258" s="30">
        <v>5.04502027630765</v>
      </c>
      <c r="AB258" s="31">
        <v>5.367561260210035</v>
      </c>
      <c r="AC258" s="17">
        <v>5.718595721338453</v>
      </c>
      <c r="AD258" s="49">
        <f t="shared" si="34"/>
        <v>5.9505433972617015</v>
      </c>
      <c r="AE258" s="59">
        <f t="shared" si="35"/>
        <v>0.04056025066744198</v>
      </c>
    </row>
    <row r="259" spans="1:31" ht="12">
      <c r="A259" s="13" t="s">
        <v>709</v>
      </c>
      <c r="B259" s="19" t="s">
        <v>588</v>
      </c>
      <c r="C259" s="5" t="s">
        <v>1070</v>
      </c>
      <c r="D259" s="8">
        <v>14167</v>
      </c>
      <c r="E259" s="8">
        <v>14230</v>
      </c>
      <c r="F259" s="5">
        <f aca="true" t="shared" si="38" ref="F259:F322">(D259+E259)/2</f>
        <v>14198.5</v>
      </c>
      <c r="G259" s="52">
        <v>9826</v>
      </c>
      <c r="H259" s="50">
        <f>G259</f>
        <v>9826</v>
      </c>
      <c r="I259" s="44">
        <f>G259/365+(H259*10/24)/365</f>
        <v>38.13744292237443</v>
      </c>
      <c r="J259" s="44">
        <v>980.2114412940762</v>
      </c>
      <c r="K259" s="44">
        <v>1971.2038126765758</v>
      </c>
      <c r="L259" s="44">
        <v>4639.472725815601</v>
      </c>
      <c r="M259" s="44">
        <f aca="true" t="shared" si="39" ref="M259:M322">K259-L259</f>
        <v>-2668.2689131390252</v>
      </c>
      <c r="N259" s="44">
        <f aca="true" t="shared" si="40" ref="N259:N322">M259*0.75*(261-24-10-2-12)*9/24/365</f>
        <v>-437.9342043225609</v>
      </c>
      <c r="O259" s="44"/>
      <c r="P259" s="44"/>
      <c r="Q259" s="44"/>
      <c r="R259" s="44">
        <f aca="true" t="shared" si="41" ref="R259:R322">(O259*0.3*365/2+O259*0.7*365/2*10/24)/365+(P259*0.6*462/2+P259*0.4*365/2*10/24)/365</f>
        <v>0</v>
      </c>
      <c r="S259" s="44">
        <f aca="true" t="shared" si="42" ref="S259:S322">I259+N259+R259</f>
        <v>-399.7967614001865</v>
      </c>
      <c r="T259" s="44">
        <f aca="true" t="shared" si="43" ref="T259:T322">F259+S259</f>
        <v>13798.703238599814</v>
      </c>
      <c r="U259" s="5">
        <v>685</v>
      </c>
      <c r="V259" s="29">
        <v>4.515706806282722</v>
      </c>
      <c r="W259" s="30">
        <v>5.317137038114635</v>
      </c>
      <c r="X259" s="30">
        <v>5</v>
      </c>
      <c r="Y259" s="30">
        <v>4.449244060475162</v>
      </c>
      <c r="Z259" s="30">
        <v>4.923781578759035</v>
      </c>
      <c r="AA259" s="30">
        <v>4.716443431176973</v>
      </c>
      <c r="AB259" s="31">
        <v>4.431503444357645</v>
      </c>
      <c r="AC259" s="17">
        <v>4.835180348697678</v>
      </c>
      <c r="AD259" s="49">
        <f aca="true" t="shared" si="44" ref="AD259:AD318">U259/T259*100</f>
        <v>4.964234596217815</v>
      </c>
      <c r="AE259" s="59">
        <f aca="true" t="shared" si="45" ref="AE259:AE322">(AD259-AC259)/AC259</f>
        <v>0.026690679191500415</v>
      </c>
    </row>
    <row r="260" spans="1:31" ht="12">
      <c r="A260" s="13" t="s">
        <v>709</v>
      </c>
      <c r="B260" s="19" t="s">
        <v>589</v>
      </c>
      <c r="C260" s="5" t="s">
        <v>1071</v>
      </c>
      <c r="D260" s="8">
        <v>44257</v>
      </c>
      <c r="E260" s="8">
        <v>44488</v>
      </c>
      <c r="F260" s="5">
        <f t="shared" si="38"/>
        <v>44372.5</v>
      </c>
      <c r="G260" s="52">
        <v>12031</v>
      </c>
      <c r="H260" s="50">
        <f>G260</f>
        <v>12031</v>
      </c>
      <c r="I260" s="44">
        <f>G260/365+(H260*10/24)/365</f>
        <v>46.695662100456616</v>
      </c>
      <c r="J260" s="44">
        <v>5246.099232591119</v>
      </c>
      <c r="K260" s="44">
        <v>9528.679848718311</v>
      </c>
      <c r="L260" s="44">
        <v>12143.903683857587</v>
      </c>
      <c r="M260" s="44">
        <f t="shared" si="39"/>
        <v>-2615.2238351392753</v>
      </c>
      <c r="N260" s="44">
        <f t="shared" si="40"/>
        <v>-429.22809006523886</v>
      </c>
      <c r="O260" s="44"/>
      <c r="P260" s="44"/>
      <c r="Q260" s="44"/>
      <c r="R260" s="44">
        <f t="shared" si="41"/>
        <v>0</v>
      </c>
      <c r="S260" s="44">
        <f t="shared" si="42"/>
        <v>-382.53242796478224</v>
      </c>
      <c r="T260" s="44">
        <f t="shared" si="43"/>
        <v>43989.96757203522</v>
      </c>
      <c r="U260" s="5">
        <v>4091</v>
      </c>
      <c r="V260" s="29">
        <v>8.549505065257204</v>
      </c>
      <c r="W260" s="30">
        <v>7.643740860240013</v>
      </c>
      <c r="X260" s="30">
        <v>8.964864927215263</v>
      </c>
      <c r="Y260" s="30">
        <v>8.763585395556168</v>
      </c>
      <c r="Z260" s="30">
        <v>8.794534366545921</v>
      </c>
      <c r="AA260" s="30">
        <v>8.7887824087774</v>
      </c>
      <c r="AB260" s="31">
        <v>8.969270892391428</v>
      </c>
      <c r="AC260" s="17">
        <v>9.243735454278418</v>
      </c>
      <c r="AD260" s="49">
        <f t="shared" si="44"/>
        <v>9.299847728464075</v>
      </c>
      <c r="AE260" s="59">
        <f t="shared" si="45"/>
        <v>0.006070302905486637</v>
      </c>
    </row>
    <row r="261" spans="1:31" ht="12">
      <c r="A261" s="13" t="s">
        <v>709</v>
      </c>
      <c r="B261" s="19" t="s">
        <v>591</v>
      </c>
      <c r="C261" s="5" t="s">
        <v>1072</v>
      </c>
      <c r="D261" s="8">
        <v>24194</v>
      </c>
      <c r="E261" s="8">
        <v>24426</v>
      </c>
      <c r="F261" s="5">
        <f t="shared" si="38"/>
        <v>24310</v>
      </c>
      <c r="G261" s="52"/>
      <c r="H261" s="50"/>
      <c r="I261" s="44"/>
      <c r="J261" s="44">
        <v>2154.520965942265</v>
      </c>
      <c r="K261" s="44">
        <v>2402.4901082221545</v>
      </c>
      <c r="L261" s="44">
        <v>6849.572988328404</v>
      </c>
      <c r="M261" s="44">
        <f t="shared" si="39"/>
        <v>-4447.082880106249</v>
      </c>
      <c r="N261" s="44">
        <f t="shared" si="40"/>
        <v>-729.8850925653835</v>
      </c>
      <c r="O261" s="44"/>
      <c r="P261" s="44"/>
      <c r="Q261" s="44"/>
      <c r="R261" s="44">
        <f t="shared" si="41"/>
        <v>0</v>
      </c>
      <c r="S261" s="44">
        <f t="shared" si="42"/>
        <v>-729.8850925653835</v>
      </c>
      <c r="T261" s="44">
        <f t="shared" si="43"/>
        <v>23580.114907434618</v>
      </c>
      <c r="U261" s="5">
        <v>1527</v>
      </c>
      <c r="V261" s="29">
        <v>6.881199030196165</v>
      </c>
      <c r="W261" s="30">
        <v>6.396634719632248</v>
      </c>
      <c r="X261" s="30">
        <v>6.779442148760332</v>
      </c>
      <c r="Y261" s="30">
        <v>6.7998972954467645</v>
      </c>
      <c r="Z261" s="30">
        <v>6.433940629379539</v>
      </c>
      <c r="AA261" s="30">
        <v>6.445919825195394</v>
      </c>
      <c r="AB261" s="31">
        <v>6.380753138075314</v>
      </c>
      <c r="AC261" s="17">
        <v>6.311482185665867</v>
      </c>
      <c r="AD261" s="49">
        <f t="shared" si="44"/>
        <v>6.4757954148838754</v>
      </c>
      <c r="AE261" s="59">
        <f t="shared" si="45"/>
        <v>0.02603401616044851</v>
      </c>
    </row>
    <row r="262" spans="1:31" ht="12">
      <c r="A262" s="13" t="s">
        <v>709</v>
      </c>
      <c r="B262" s="19" t="s">
        <v>593</v>
      </c>
      <c r="C262" s="5" t="s">
        <v>1073</v>
      </c>
      <c r="D262" s="8">
        <v>12207</v>
      </c>
      <c r="E262" s="8">
        <v>12272</v>
      </c>
      <c r="F262" s="5">
        <f t="shared" si="38"/>
        <v>12239.5</v>
      </c>
      <c r="G262" s="52"/>
      <c r="H262" s="50"/>
      <c r="I262" s="44"/>
      <c r="J262" s="44">
        <v>609.8512700398871</v>
      </c>
      <c r="K262" s="44">
        <v>1083.825836520439</v>
      </c>
      <c r="L262" s="44">
        <v>4103.96815115908</v>
      </c>
      <c r="M262" s="44">
        <f t="shared" si="39"/>
        <v>-3020.1423146386405</v>
      </c>
      <c r="N262" s="44">
        <f t="shared" si="40"/>
        <v>-495.6860288666331</v>
      </c>
      <c r="O262" s="44"/>
      <c r="P262" s="44"/>
      <c r="Q262" s="44"/>
      <c r="R262" s="44">
        <f t="shared" si="41"/>
        <v>0</v>
      </c>
      <c r="S262" s="44">
        <f t="shared" si="42"/>
        <v>-495.6860288666331</v>
      </c>
      <c r="T262" s="44">
        <f t="shared" si="43"/>
        <v>11743.813971133366</v>
      </c>
      <c r="U262" s="5">
        <v>652</v>
      </c>
      <c r="V262" s="29">
        <v>5.426356589147287</v>
      </c>
      <c r="W262" s="30">
        <v>7.71884432945235</v>
      </c>
      <c r="X262" s="30">
        <v>8.682685753237902</v>
      </c>
      <c r="Y262" s="30">
        <v>7.460910944935419</v>
      </c>
      <c r="Z262" s="30">
        <v>6.826428149523248</v>
      </c>
      <c r="AA262" s="30">
        <v>7.272879091516366</v>
      </c>
      <c r="AB262" s="31">
        <v>5.834363411619283</v>
      </c>
      <c r="AC262" s="17">
        <v>5.341197673466044</v>
      </c>
      <c r="AD262" s="49">
        <f t="shared" si="44"/>
        <v>5.551859060460552</v>
      </c>
      <c r="AE262" s="59">
        <f t="shared" si="45"/>
        <v>0.03944085200984608</v>
      </c>
    </row>
    <row r="263" spans="1:31" ht="12">
      <c r="A263" s="13" t="s">
        <v>709</v>
      </c>
      <c r="B263" s="19" t="s">
        <v>590</v>
      </c>
      <c r="C263" s="5" t="s">
        <v>1074</v>
      </c>
      <c r="D263" s="8">
        <v>18241</v>
      </c>
      <c r="E263" s="8">
        <v>18387</v>
      </c>
      <c r="F263" s="5">
        <f t="shared" si="38"/>
        <v>18314</v>
      </c>
      <c r="G263" s="52"/>
      <c r="H263" s="50"/>
      <c r="I263" s="44"/>
      <c r="J263" s="44">
        <v>1089.3143874517832</v>
      </c>
      <c r="K263" s="44">
        <v>2107.1973511502542</v>
      </c>
      <c r="L263" s="44">
        <v>6109.168946216143</v>
      </c>
      <c r="M263" s="44">
        <f t="shared" si="39"/>
        <v>-4001.971595065889</v>
      </c>
      <c r="N263" s="44">
        <f t="shared" si="40"/>
        <v>-656.8304407312764</v>
      </c>
      <c r="O263" s="44"/>
      <c r="P263" s="44"/>
      <c r="Q263" s="44"/>
      <c r="R263" s="44">
        <f t="shared" si="41"/>
        <v>0</v>
      </c>
      <c r="S263" s="44">
        <f t="shared" si="42"/>
        <v>-656.8304407312764</v>
      </c>
      <c r="T263" s="44">
        <f t="shared" si="43"/>
        <v>17657.169559268725</v>
      </c>
      <c r="U263" s="5">
        <v>1050</v>
      </c>
      <c r="V263" s="29">
        <v>4.334455146802832</v>
      </c>
      <c r="W263" s="30">
        <v>6.965829088203308</v>
      </c>
      <c r="X263" s="30">
        <v>8.058836892321672</v>
      </c>
      <c r="Y263" s="30">
        <v>6.359462676415576</v>
      </c>
      <c r="Z263" s="30">
        <v>5.416123732366438</v>
      </c>
      <c r="AA263" s="30">
        <v>5.460980953986179</v>
      </c>
      <c r="AB263" s="31">
        <v>5.381066207126577</v>
      </c>
      <c r="AC263" s="17">
        <v>5.756263362754234</v>
      </c>
      <c r="AD263" s="49">
        <f t="shared" si="44"/>
        <v>5.946592948974807</v>
      </c>
      <c r="AE263" s="59">
        <f t="shared" si="45"/>
        <v>0.03306478078332826</v>
      </c>
    </row>
    <row r="264" spans="1:31" ht="12">
      <c r="A264" s="13" t="s">
        <v>709</v>
      </c>
      <c r="B264" s="19" t="s">
        <v>592</v>
      </c>
      <c r="C264" s="5" t="s">
        <v>1075</v>
      </c>
      <c r="D264" s="8">
        <v>10499</v>
      </c>
      <c r="E264" s="8">
        <v>10549</v>
      </c>
      <c r="F264" s="5">
        <f t="shared" si="38"/>
        <v>10524</v>
      </c>
      <c r="G264" s="52">
        <v>11209</v>
      </c>
      <c r="H264" s="50">
        <f>G264</f>
        <v>11209</v>
      </c>
      <c r="I264" s="44">
        <f>G264/365+(H264*10/24)/365</f>
        <v>43.50525114155251</v>
      </c>
      <c r="J264" s="44">
        <v>393.2039760721661</v>
      </c>
      <c r="K264" s="44">
        <v>997.0957774280416</v>
      </c>
      <c r="L264" s="44">
        <v>3074.4376094264017</v>
      </c>
      <c r="M264" s="44">
        <f t="shared" si="39"/>
        <v>-2077.3418319983602</v>
      </c>
      <c r="N264" s="44">
        <f t="shared" si="40"/>
        <v>-340.94728526890896</v>
      </c>
      <c r="O264" s="44"/>
      <c r="P264" s="44"/>
      <c r="Q264" s="44"/>
      <c r="R264" s="44">
        <f t="shared" si="41"/>
        <v>0</v>
      </c>
      <c r="S264" s="44">
        <f t="shared" si="42"/>
        <v>-297.44203412735646</v>
      </c>
      <c r="T264" s="44">
        <f t="shared" si="43"/>
        <v>10226.557965872644</v>
      </c>
      <c r="U264" s="5">
        <v>679</v>
      </c>
      <c r="V264" s="29">
        <v>8.127381068672463</v>
      </c>
      <c r="W264" s="30">
        <v>6.885245901639345</v>
      </c>
      <c r="X264" s="30">
        <v>7.678120753251797</v>
      </c>
      <c r="Y264" s="30">
        <v>6.602768903088392</v>
      </c>
      <c r="Z264" s="30">
        <v>5.469356089992242</v>
      </c>
      <c r="AA264" s="30">
        <v>5.930311559739882</v>
      </c>
      <c r="AB264" s="31">
        <v>6.634661545847336</v>
      </c>
      <c r="AC264" s="17">
        <v>6.4672825983427</v>
      </c>
      <c r="AD264" s="49">
        <f t="shared" si="44"/>
        <v>6.639575136286437</v>
      </c>
      <c r="AE264" s="59">
        <f t="shared" si="45"/>
        <v>0.02664063852535047</v>
      </c>
    </row>
    <row r="265" spans="1:31" ht="12">
      <c r="A265" s="13" t="s">
        <v>709</v>
      </c>
      <c r="B265" s="19" t="s">
        <v>594</v>
      </c>
      <c r="C265" s="5" t="s">
        <v>1076</v>
      </c>
      <c r="D265" s="8">
        <v>23819</v>
      </c>
      <c r="E265" s="8">
        <v>24118</v>
      </c>
      <c r="F265" s="5">
        <f t="shared" si="38"/>
        <v>23968.5</v>
      </c>
      <c r="G265" s="52">
        <v>10113</v>
      </c>
      <c r="H265" s="50">
        <f>G265</f>
        <v>10113</v>
      </c>
      <c r="I265" s="44">
        <f>G265/365+(H265*10/24)/365</f>
        <v>39.2513698630137</v>
      </c>
      <c r="J265" s="44">
        <v>2354.167452018043</v>
      </c>
      <c r="K265" s="44">
        <v>5754.100963328505</v>
      </c>
      <c r="L265" s="44">
        <v>6826.819062951915</v>
      </c>
      <c r="M265" s="44">
        <f t="shared" si="39"/>
        <v>-1072.7180996234101</v>
      </c>
      <c r="N265" s="44">
        <f t="shared" si="40"/>
        <v>-176.06169494675316</v>
      </c>
      <c r="O265" s="44"/>
      <c r="P265" s="44"/>
      <c r="Q265" s="44"/>
      <c r="R265" s="44">
        <f t="shared" si="41"/>
        <v>0</v>
      </c>
      <c r="S265" s="44">
        <f t="shared" si="42"/>
        <v>-136.81032508373946</v>
      </c>
      <c r="T265" s="44">
        <f t="shared" si="43"/>
        <v>23831.68967491626</v>
      </c>
      <c r="U265" s="5">
        <v>2720</v>
      </c>
      <c r="V265" s="29">
        <v>10.673393288001755</v>
      </c>
      <c r="W265" s="30">
        <v>11.056649605274572</v>
      </c>
      <c r="X265" s="30">
        <v>11.499849196432418</v>
      </c>
      <c r="Y265" s="30">
        <v>11.719018194301407</v>
      </c>
      <c r="Z265" s="30">
        <v>10.724352951225763</v>
      </c>
      <c r="AA265" s="30">
        <v>11.652144199555783</v>
      </c>
      <c r="AB265" s="31">
        <v>10.729905311876353</v>
      </c>
      <c r="AC265" s="17">
        <v>11.41945505688736</v>
      </c>
      <c r="AD265" s="49">
        <f t="shared" si="44"/>
        <v>11.41337453241052</v>
      </c>
      <c r="AE265" s="59">
        <f t="shared" si="45"/>
        <v>-0.0005324706342420677</v>
      </c>
    </row>
    <row r="266" spans="1:31" ht="12">
      <c r="A266" s="13" t="s">
        <v>709</v>
      </c>
      <c r="B266" s="19" t="s">
        <v>595</v>
      </c>
      <c r="C266" s="5" t="s">
        <v>1077</v>
      </c>
      <c r="D266" s="8">
        <v>11284</v>
      </c>
      <c r="E266" s="8">
        <v>11379</v>
      </c>
      <c r="F266" s="5">
        <f t="shared" si="38"/>
        <v>11331.5</v>
      </c>
      <c r="G266" s="52"/>
      <c r="H266" s="50"/>
      <c r="I266" s="44"/>
      <c r="J266" s="44">
        <v>559.9780667665254</v>
      </c>
      <c r="K266" s="44">
        <v>1082.0646359130449</v>
      </c>
      <c r="L266" s="44">
        <v>3989.0718756812535</v>
      </c>
      <c r="M266" s="44">
        <f t="shared" si="39"/>
        <v>-2907.007239768209</v>
      </c>
      <c r="N266" s="44">
        <f t="shared" si="40"/>
        <v>-477.11754097908016</v>
      </c>
      <c r="O266" s="44"/>
      <c r="P266" s="44"/>
      <c r="Q266" s="44"/>
      <c r="R266" s="44">
        <f t="shared" si="41"/>
        <v>0</v>
      </c>
      <c r="S266" s="44">
        <f t="shared" si="42"/>
        <v>-477.11754097908016</v>
      </c>
      <c r="T266" s="44">
        <f t="shared" si="43"/>
        <v>10854.38245902092</v>
      </c>
      <c r="U266" s="5">
        <v>578</v>
      </c>
      <c r="V266" s="29">
        <v>5.793267037679044</v>
      </c>
      <c r="W266" s="30">
        <v>5.7735476340127505</v>
      </c>
      <c r="X266" s="30">
        <v>6.523104531179902</v>
      </c>
      <c r="Y266" s="30">
        <v>7.198846742949816</v>
      </c>
      <c r="Z266" s="30">
        <v>7.1047636265027565</v>
      </c>
      <c r="AA266" s="30">
        <v>6.424982053122756</v>
      </c>
      <c r="AB266" s="31">
        <v>5.50613769791852</v>
      </c>
      <c r="AC266" s="17">
        <v>5.122297057780929</v>
      </c>
      <c r="AD266" s="49">
        <f t="shared" si="44"/>
        <v>5.325038086525434</v>
      </c>
      <c r="AE266" s="59">
        <f t="shared" si="45"/>
        <v>0.03958009979849472</v>
      </c>
    </row>
    <row r="267" spans="1:31" ht="12">
      <c r="A267" s="13" t="s">
        <v>709</v>
      </c>
      <c r="B267" s="19" t="s">
        <v>597</v>
      </c>
      <c r="C267" s="5" t="s">
        <v>1078</v>
      </c>
      <c r="D267" s="8">
        <v>20763</v>
      </c>
      <c r="E267" s="8">
        <v>20743</v>
      </c>
      <c r="F267" s="5">
        <f t="shared" si="38"/>
        <v>20753</v>
      </c>
      <c r="G267" s="52">
        <v>15193</v>
      </c>
      <c r="H267" s="50">
        <f>G267</f>
        <v>15193</v>
      </c>
      <c r="I267" s="44">
        <f>G267/365+(H267*10/24)/365</f>
        <v>58.96826484018265</v>
      </c>
      <c r="J267" s="44">
        <v>2281.5713272908138</v>
      </c>
      <c r="K267" s="44">
        <v>3819.09353372534</v>
      </c>
      <c r="L267" s="44">
        <v>5357.046925902569</v>
      </c>
      <c r="M267" s="44">
        <f t="shared" si="39"/>
        <v>-1537.9533921772286</v>
      </c>
      <c r="N267" s="44">
        <f t="shared" si="40"/>
        <v>-252.41923397292354</v>
      </c>
      <c r="O267" s="44"/>
      <c r="P267" s="44"/>
      <c r="Q267" s="44"/>
      <c r="R267" s="44">
        <f t="shared" si="41"/>
        <v>0</v>
      </c>
      <c r="S267" s="44">
        <f t="shared" si="42"/>
        <v>-193.45096913274088</v>
      </c>
      <c r="T267" s="44">
        <f t="shared" si="43"/>
        <v>20559.54903086726</v>
      </c>
      <c r="U267" s="5">
        <v>1531</v>
      </c>
      <c r="V267" s="29">
        <v>6.310679611650485</v>
      </c>
      <c r="W267" s="30">
        <v>6.418852297377244</v>
      </c>
      <c r="X267" s="30">
        <v>7.4861322468214615</v>
      </c>
      <c r="Y267" s="30">
        <v>7.464292702015261</v>
      </c>
      <c r="Z267" s="30">
        <v>6.8436232096592855</v>
      </c>
      <c r="AA267" s="30">
        <v>7.507653433111424</v>
      </c>
      <c r="AB267" s="31">
        <v>7.875778816199378</v>
      </c>
      <c r="AC267" s="17">
        <v>7.373693589558348</v>
      </c>
      <c r="AD267" s="49">
        <f t="shared" si="44"/>
        <v>7.446661391752415</v>
      </c>
      <c r="AE267" s="59">
        <f t="shared" si="45"/>
        <v>0.009895692207416148</v>
      </c>
    </row>
    <row r="268" spans="1:31" ht="12">
      <c r="A268" s="13" t="s">
        <v>709</v>
      </c>
      <c r="B268" s="19" t="s">
        <v>598</v>
      </c>
      <c r="C268" s="5" t="s">
        <v>1079</v>
      </c>
      <c r="D268" s="8">
        <v>13867</v>
      </c>
      <c r="E268" s="8">
        <v>13939</v>
      </c>
      <c r="F268" s="5">
        <f t="shared" si="38"/>
        <v>13903</v>
      </c>
      <c r="G268" s="52"/>
      <c r="H268" s="50"/>
      <c r="I268" s="44"/>
      <c r="J268" s="44">
        <v>814.7160905987232</v>
      </c>
      <c r="K268" s="44">
        <v>1455.037708923102</v>
      </c>
      <c r="L268" s="44">
        <v>4243.021626602461</v>
      </c>
      <c r="M268" s="44">
        <f t="shared" si="39"/>
        <v>-2787.983917679359</v>
      </c>
      <c r="N268" s="44">
        <f t="shared" si="40"/>
        <v>-457.5826344341893</v>
      </c>
      <c r="O268" s="44"/>
      <c r="P268" s="44"/>
      <c r="Q268" s="44"/>
      <c r="R268" s="44">
        <f t="shared" si="41"/>
        <v>0</v>
      </c>
      <c r="S268" s="44">
        <f t="shared" si="42"/>
        <v>-457.5826344341893</v>
      </c>
      <c r="T268" s="44">
        <f t="shared" si="43"/>
        <v>13445.41736556581</v>
      </c>
      <c r="U268" s="5">
        <v>622</v>
      </c>
      <c r="V268" s="29">
        <v>5.199676399205707</v>
      </c>
      <c r="W268" s="30">
        <v>4.759433612573208</v>
      </c>
      <c r="X268" s="30">
        <v>5.556375442739079</v>
      </c>
      <c r="Y268" s="30">
        <v>5.410777385159011</v>
      </c>
      <c r="Z268" s="30">
        <v>5.07442985993987</v>
      </c>
      <c r="AA268" s="30">
        <v>5.4319371727748695</v>
      </c>
      <c r="AB268" s="31">
        <v>5.077502535129653</v>
      </c>
      <c r="AC268" s="17">
        <v>4.485469099300497</v>
      </c>
      <c r="AD268" s="49">
        <f t="shared" si="44"/>
        <v>4.626111507649915</v>
      </c>
      <c r="AE268" s="59">
        <f t="shared" si="45"/>
        <v>0.0313551169868389</v>
      </c>
    </row>
    <row r="269" spans="1:31" ht="12">
      <c r="A269" s="13" t="s">
        <v>709</v>
      </c>
      <c r="B269" s="19" t="s">
        <v>600</v>
      </c>
      <c r="C269" s="5" t="s">
        <v>1080</v>
      </c>
      <c r="D269" s="8">
        <v>20187</v>
      </c>
      <c r="E269" s="8">
        <v>20283</v>
      </c>
      <c r="F269" s="5">
        <f t="shared" si="38"/>
        <v>20235</v>
      </c>
      <c r="G269" s="52">
        <v>13147</v>
      </c>
      <c r="H269" s="50">
        <f aca="true" t="shared" si="46" ref="H269:H276">G269</f>
        <v>13147</v>
      </c>
      <c r="I269" s="44">
        <f aca="true" t="shared" si="47" ref="I269:I276">G269/365+(H269*10/24)/365</f>
        <v>51.02716894977169</v>
      </c>
      <c r="J269" s="44">
        <v>2599.1155775918733</v>
      </c>
      <c r="K269" s="44">
        <v>5486.129763920427</v>
      </c>
      <c r="L269" s="44">
        <v>4755.697494148268</v>
      </c>
      <c r="M269" s="44">
        <f t="shared" si="39"/>
        <v>730.4322697721591</v>
      </c>
      <c r="N269" s="44">
        <f t="shared" si="40"/>
        <v>119.88344701654357</v>
      </c>
      <c r="O269" s="44"/>
      <c r="P269" s="44"/>
      <c r="Q269" s="44"/>
      <c r="R269" s="44">
        <f t="shared" si="41"/>
        <v>0</v>
      </c>
      <c r="S269" s="44">
        <f t="shared" si="42"/>
        <v>170.91061596631528</v>
      </c>
      <c r="T269" s="44">
        <f t="shared" si="43"/>
        <v>20405.910615966317</v>
      </c>
      <c r="U269" s="5">
        <v>2493</v>
      </c>
      <c r="V269" s="29">
        <v>12.286957889768734</v>
      </c>
      <c r="W269" s="30">
        <v>13.196920374102206</v>
      </c>
      <c r="X269" s="30">
        <v>12.833375991809573</v>
      </c>
      <c r="Y269" s="30">
        <v>13.21964876558921</v>
      </c>
      <c r="Z269" s="30">
        <v>12.923076923076923</v>
      </c>
      <c r="AA269" s="30">
        <v>12.181544633901705</v>
      </c>
      <c r="AB269" s="31">
        <v>12.263633188644414</v>
      </c>
      <c r="AC269" s="17">
        <v>12.349531876950513</v>
      </c>
      <c r="AD269" s="49">
        <f t="shared" si="44"/>
        <v>12.217048515587377</v>
      </c>
      <c r="AE269" s="59">
        <f t="shared" si="45"/>
        <v>-0.010727804315433683</v>
      </c>
    </row>
    <row r="270" spans="1:31" ht="12">
      <c r="A270" s="13" t="s">
        <v>709</v>
      </c>
      <c r="B270" s="19" t="s">
        <v>603</v>
      </c>
      <c r="C270" s="5" t="s">
        <v>1081</v>
      </c>
      <c r="D270" s="8">
        <v>6294</v>
      </c>
      <c r="E270" s="8">
        <v>6317</v>
      </c>
      <c r="F270" s="5">
        <f t="shared" si="38"/>
        <v>6305.5</v>
      </c>
      <c r="G270" s="52">
        <v>6276</v>
      </c>
      <c r="H270" s="50">
        <f t="shared" si="46"/>
        <v>6276</v>
      </c>
      <c r="I270" s="44">
        <f t="shared" si="47"/>
        <v>24.35890410958904</v>
      </c>
      <c r="J270" s="44">
        <v>298.0937685538012</v>
      </c>
      <c r="K270" s="44">
        <v>702.9326913174463</v>
      </c>
      <c r="L270" s="44">
        <v>1897.4329816058507</v>
      </c>
      <c r="M270" s="44">
        <f t="shared" si="39"/>
        <v>-1194.5002902884044</v>
      </c>
      <c r="N270" s="44">
        <f t="shared" si="40"/>
        <v>-196.04940552079378</v>
      </c>
      <c r="O270" s="44"/>
      <c r="P270" s="44"/>
      <c r="Q270" s="44"/>
      <c r="R270" s="44">
        <f t="shared" si="41"/>
        <v>0</v>
      </c>
      <c r="S270" s="44">
        <f t="shared" si="42"/>
        <v>-171.69050141120474</v>
      </c>
      <c r="T270" s="44">
        <f t="shared" si="43"/>
        <v>6133.809498588796</v>
      </c>
      <c r="U270" s="5">
        <v>304</v>
      </c>
      <c r="V270" s="29">
        <v>5.587044534412955</v>
      </c>
      <c r="W270" s="30">
        <v>4.201680672268908</v>
      </c>
      <c r="X270" s="30">
        <v>4.993472584856397</v>
      </c>
      <c r="Y270" s="30">
        <v>4.488737643817857</v>
      </c>
      <c r="Z270" s="30">
        <v>4.45632798573975</v>
      </c>
      <c r="AA270" s="30">
        <v>3.9501376072527115</v>
      </c>
      <c r="AB270" s="31">
        <v>4.4153323629306165</v>
      </c>
      <c r="AC270" s="17">
        <v>4.829996822370512</v>
      </c>
      <c r="AD270" s="49">
        <f t="shared" si="44"/>
        <v>4.956136966267721</v>
      </c>
      <c r="AE270" s="59">
        <f t="shared" si="45"/>
        <v>0.026115989002928768</v>
      </c>
    </row>
    <row r="271" spans="1:31" ht="12">
      <c r="A271" s="13" t="s">
        <v>709</v>
      </c>
      <c r="B271" s="19" t="s">
        <v>601</v>
      </c>
      <c r="C271" s="5" t="s">
        <v>1082</v>
      </c>
      <c r="D271" s="8">
        <v>22997</v>
      </c>
      <c r="E271" s="8">
        <v>23116</v>
      </c>
      <c r="F271" s="5">
        <f t="shared" si="38"/>
        <v>23056.5</v>
      </c>
      <c r="G271" s="52">
        <v>25276</v>
      </c>
      <c r="H271" s="50">
        <f t="shared" si="46"/>
        <v>25276</v>
      </c>
      <c r="I271" s="44">
        <f t="shared" si="47"/>
        <v>98.10319634703195</v>
      </c>
      <c r="J271" s="44">
        <v>2468.2170961703746</v>
      </c>
      <c r="K271" s="44">
        <v>2488.417509690975</v>
      </c>
      <c r="L271" s="44">
        <v>5871.88765999861</v>
      </c>
      <c r="M271" s="44">
        <f t="shared" si="39"/>
        <v>-3383.470150307635</v>
      </c>
      <c r="N271" s="44">
        <f t="shared" si="40"/>
        <v>-555.3178320325117</v>
      </c>
      <c r="O271" s="44"/>
      <c r="P271" s="44"/>
      <c r="Q271" s="44"/>
      <c r="R271" s="44">
        <f t="shared" si="41"/>
        <v>0</v>
      </c>
      <c r="S271" s="44">
        <f t="shared" si="42"/>
        <v>-457.2146356854797</v>
      </c>
      <c r="T271" s="44">
        <f t="shared" si="43"/>
        <v>22599.28536431452</v>
      </c>
      <c r="U271" s="5">
        <v>1411</v>
      </c>
      <c r="V271" s="29">
        <v>6.30332183699401</v>
      </c>
      <c r="W271" s="30">
        <v>5.734556464368024</v>
      </c>
      <c r="X271" s="30">
        <v>6.384315133025259</v>
      </c>
      <c r="Y271" s="30">
        <v>6.389162121076635</v>
      </c>
      <c r="Z271" s="30">
        <v>5.3221413582176185</v>
      </c>
      <c r="AA271" s="30">
        <v>6.405788150174262</v>
      </c>
      <c r="AB271" s="31">
        <v>6.072572506691238</v>
      </c>
      <c r="AC271" s="17">
        <v>6.135582902117667</v>
      </c>
      <c r="AD271" s="49">
        <f t="shared" si="44"/>
        <v>6.243560259777261</v>
      </c>
      <c r="AE271" s="59">
        <f t="shared" si="45"/>
        <v>0.017598549214016098</v>
      </c>
    </row>
    <row r="272" spans="1:31" ht="12">
      <c r="A272" s="13" t="s">
        <v>709</v>
      </c>
      <c r="B272" s="19" t="s">
        <v>602</v>
      </c>
      <c r="C272" s="5" t="s">
        <v>1083</v>
      </c>
      <c r="D272" s="8">
        <v>6535</v>
      </c>
      <c r="E272" s="8">
        <v>6637</v>
      </c>
      <c r="F272" s="5">
        <f t="shared" si="38"/>
        <v>6586</v>
      </c>
      <c r="G272" s="52">
        <v>32791</v>
      </c>
      <c r="H272" s="50">
        <f t="shared" si="46"/>
        <v>32791</v>
      </c>
      <c r="I272" s="44">
        <f t="shared" si="47"/>
        <v>127.27100456621004</v>
      </c>
      <c r="J272" s="44">
        <v>288.630073174906</v>
      </c>
      <c r="K272" s="44">
        <v>386.06472484811775</v>
      </c>
      <c r="L272" s="44">
        <v>1999.5386029294543</v>
      </c>
      <c r="M272" s="44">
        <f t="shared" si="39"/>
        <v>-1613.4738780813366</v>
      </c>
      <c r="N272" s="44">
        <f t="shared" si="40"/>
        <v>-264.8141630378358</v>
      </c>
      <c r="O272" s="44"/>
      <c r="P272" s="44"/>
      <c r="Q272" s="44"/>
      <c r="R272" s="44">
        <f t="shared" si="41"/>
        <v>0</v>
      </c>
      <c r="S272" s="44">
        <f t="shared" si="42"/>
        <v>-137.54315847162576</v>
      </c>
      <c r="T272" s="44">
        <f t="shared" si="43"/>
        <v>6448.456841528374</v>
      </c>
      <c r="U272" s="5">
        <v>300</v>
      </c>
      <c r="V272" s="29">
        <v>4.206970674036542</v>
      </c>
      <c r="W272" s="30">
        <v>4.280454127032832</v>
      </c>
      <c r="X272" s="30">
        <v>4.512306289881495</v>
      </c>
      <c r="Y272" s="30">
        <v>5.249582764375664</v>
      </c>
      <c r="Z272" s="30">
        <v>5.552184466019418</v>
      </c>
      <c r="AA272" s="30">
        <v>4.759008666565304</v>
      </c>
      <c r="AB272" s="31">
        <v>3.725015142337977</v>
      </c>
      <c r="AC272" s="17">
        <v>4.590665646518746</v>
      </c>
      <c r="AD272" s="49">
        <f t="shared" si="44"/>
        <v>4.652275844787942</v>
      </c>
      <c r="AE272" s="59">
        <f t="shared" si="45"/>
        <v>0.013420754856306649</v>
      </c>
    </row>
    <row r="273" spans="1:31" ht="12">
      <c r="A273" s="13" t="s">
        <v>709</v>
      </c>
      <c r="B273" s="19" t="s">
        <v>599</v>
      </c>
      <c r="C273" s="5" t="s">
        <v>1084</v>
      </c>
      <c r="D273" s="8">
        <v>12578</v>
      </c>
      <c r="E273" s="8">
        <v>12484</v>
      </c>
      <c r="F273" s="5">
        <f t="shared" si="38"/>
        <v>12531</v>
      </c>
      <c r="G273" s="52">
        <v>16230</v>
      </c>
      <c r="H273" s="50">
        <f t="shared" si="46"/>
        <v>16230</v>
      </c>
      <c r="I273" s="44">
        <f t="shared" si="47"/>
        <v>62.99315068493151</v>
      </c>
      <c r="J273" s="44">
        <v>986.5610770205446</v>
      </c>
      <c r="K273" s="44">
        <v>2551.0831982806517</v>
      </c>
      <c r="L273" s="44">
        <v>3569.9620005893694</v>
      </c>
      <c r="M273" s="44">
        <f t="shared" si="39"/>
        <v>-1018.8788023087177</v>
      </c>
      <c r="N273" s="44">
        <f t="shared" si="40"/>
        <v>-167.2252280844017</v>
      </c>
      <c r="O273" s="44"/>
      <c r="P273" s="44"/>
      <c r="Q273" s="44"/>
      <c r="R273" s="44">
        <f t="shared" si="41"/>
        <v>0</v>
      </c>
      <c r="S273" s="44">
        <f t="shared" si="42"/>
        <v>-104.23207739947019</v>
      </c>
      <c r="T273" s="44">
        <f t="shared" si="43"/>
        <v>12426.76792260053</v>
      </c>
      <c r="U273" s="5">
        <v>1690</v>
      </c>
      <c r="V273" s="29">
        <v>9.690755746651233</v>
      </c>
      <c r="W273" s="30">
        <v>10.715759927350781</v>
      </c>
      <c r="X273" s="30">
        <v>13.148817345597896</v>
      </c>
      <c r="Y273" s="30">
        <v>14.306808859721082</v>
      </c>
      <c r="Z273" s="30">
        <v>13.968305832380329</v>
      </c>
      <c r="AA273" s="30">
        <v>13.217970590624747</v>
      </c>
      <c r="AB273" s="31">
        <v>12.990235312950215</v>
      </c>
      <c r="AC273" s="17">
        <v>13.436158371760214</v>
      </c>
      <c r="AD273" s="49">
        <f t="shared" si="44"/>
        <v>13.599674593796843</v>
      </c>
      <c r="AE273" s="59">
        <f t="shared" si="45"/>
        <v>0.012169864146607782</v>
      </c>
    </row>
    <row r="274" spans="1:31" ht="12">
      <c r="A274" s="13" t="s">
        <v>709</v>
      </c>
      <c r="B274" s="19" t="s">
        <v>619</v>
      </c>
      <c r="C274" s="5" t="s">
        <v>1085</v>
      </c>
      <c r="D274" s="8">
        <v>19719</v>
      </c>
      <c r="E274" s="8">
        <v>19869</v>
      </c>
      <c r="F274" s="5">
        <f t="shared" si="38"/>
        <v>19794</v>
      </c>
      <c r="G274" s="52">
        <v>20704</v>
      </c>
      <c r="H274" s="50">
        <f t="shared" si="46"/>
        <v>20704</v>
      </c>
      <c r="I274" s="44">
        <f t="shared" si="47"/>
        <v>80.3579908675799</v>
      </c>
      <c r="J274" s="44">
        <v>2121.065789408206</v>
      </c>
      <c r="K274" s="44">
        <v>3964.229048736842</v>
      </c>
      <c r="L274" s="44">
        <v>5324.654860451621</v>
      </c>
      <c r="M274" s="44">
        <f t="shared" si="39"/>
        <v>-1360.4258117147792</v>
      </c>
      <c r="N274" s="44">
        <f t="shared" si="40"/>
        <v>-223.2822158439411</v>
      </c>
      <c r="O274" s="44"/>
      <c r="P274" s="44"/>
      <c r="Q274" s="44"/>
      <c r="R274" s="44">
        <f t="shared" si="41"/>
        <v>0</v>
      </c>
      <c r="S274" s="44">
        <f t="shared" si="42"/>
        <v>-142.9242249763612</v>
      </c>
      <c r="T274" s="44">
        <f t="shared" si="43"/>
        <v>19651.075775023637</v>
      </c>
      <c r="U274" s="5">
        <v>1256</v>
      </c>
      <c r="V274" s="29">
        <v>3.981846669187963</v>
      </c>
      <c r="W274" s="30">
        <v>5.001069747539581</v>
      </c>
      <c r="X274" s="30">
        <v>5.3394193514144686</v>
      </c>
      <c r="Y274" s="30">
        <v>6.184147826547361</v>
      </c>
      <c r="Z274" s="30">
        <v>4.782425898675636</v>
      </c>
      <c r="AA274" s="30">
        <v>5.685358255451713</v>
      </c>
      <c r="AB274" s="31">
        <v>6.081739397979591</v>
      </c>
      <c r="AC274" s="17">
        <v>6.369491353516913</v>
      </c>
      <c r="AD274" s="49">
        <f t="shared" si="44"/>
        <v>6.391507591642215</v>
      </c>
      <c r="AE274" s="59">
        <f t="shared" si="45"/>
        <v>0.0034565143279684557</v>
      </c>
    </row>
    <row r="275" spans="1:31" ht="12">
      <c r="A275" s="13" t="s">
        <v>709</v>
      </c>
      <c r="B275" s="19" t="s">
        <v>604</v>
      </c>
      <c r="C275" s="5" t="s">
        <v>1086</v>
      </c>
      <c r="D275" s="8">
        <v>29471</v>
      </c>
      <c r="E275" s="8">
        <v>29730</v>
      </c>
      <c r="F275" s="5">
        <f t="shared" si="38"/>
        <v>29600.5</v>
      </c>
      <c r="G275" s="52">
        <v>35605</v>
      </c>
      <c r="H275" s="50">
        <f t="shared" si="46"/>
        <v>35605</v>
      </c>
      <c r="I275" s="44">
        <f t="shared" si="47"/>
        <v>138.19292237442923</v>
      </c>
      <c r="J275" s="44">
        <v>3465.7467859193125</v>
      </c>
      <c r="K275" s="44">
        <v>7685.660794161962</v>
      </c>
      <c r="L275" s="44">
        <v>7768.170615009677</v>
      </c>
      <c r="M275" s="44">
        <f t="shared" si="39"/>
        <v>-82.50982084771476</v>
      </c>
      <c r="N275" s="44">
        <f t="shared" si="40"/>
        <v>-13.542065630570994</v>
      </c>
      <c r="O275" s="44"/>
      <c r="P275" s="44"/>
      <c r="Q275" s="44"/>
      <c r="R275" s="44">
        <f t="shared" si="41"/>
        <v>0</v>
      </c>
      <c r="S275" s="44">
        <f t="shared" si="42"/>
        <v>124.65085674385824</v>
      </c>
      <c r="T275" s="44">
        <f t="shared" si="43"/>
        <v>29725.150856743858</v>
      </c>
      <c r="U275" s="5">
        <v>1739</v>
      </c>
      <c r="V275" s="29">
        <v>6.556841685111942</v>
      </c>
      <c r="W275" s="30">
        <v>6.424272639863253</v>
      </c>
      <c r="X275" s="30">
        <v>6.878531073446327</v>
      </c>
      <c r="Y275" s="30">
        <v>7.190571118805302</v>
      </c>
      <c r="Z275" s="30">
        <v>6.4030001041702835</v>
      </c>
      <c r="AA275" s="30">
        <v>6.574907723619304</v>
      </c>
      <c r="AB275" s="31">
        <v>6.450952283432317</v>
      </c>
      <c r="AC275" s="17">
        <v>5.9007159580604664</v>
      </c>
      <c r="AD275" s="49">
        <f t="shared" si="44"/>
        <v>5.850264674453172</v>
      </c>
      <c r="AE275" s="59">
        <f t="shared" si="45"/>
        <v>-0.008550027482407041</v>
      </c>
    </row>
    <row r="276" spans="1:31" ht="12">
      <c r="A276" s="13" t="s">
        <v>709</v>
      </c>
      <c r="B276" s="19" t="s">
        <v>616</v>
      </c>
      <c r="C276" s="5" t="s">
        <v>1087</v>
      </c>
      <c r="D276" s="8">
        <v>10281</v>
      </c>
      <c r="E276" s="8">
        <v>10217</v>
      </c>
      <c r="F276" s="5">
        <f t="shared" si="38"/>
        <v>10249</v>
      </c>
      <c r="G276" s="52">
        <v>16830</v>
      </c>
      <c r="H276" s="50">
        <f t="shared" si="46"/>
        <v>16830</v>
      </c>
      <c r="I276" s="44">
        <f t="shared" si="47"/>
        <v>65.32191780821918</v>
      </c>
      <c r="J276" s="44">
        <v>335.8476400670773</v>
      </c>
      <c r="K276" s="44">
        <v>823.9415767084656</v>
      </c>
      <c r="L276" s="44">
        <v>3446.600840460829</v>
      </c>
      <c r="M276" s="44">
        <f t="shared" si="39"/>
        <v>-2622.6592637523636</v>
      </c>
      <c r="N276" s="44">
        <f t="shared" si="40"/>
        <v>-430.4484425182603</v>
      </c>
      <c r="O276" s="44"/>
      <c r="P276" s="44"/>
      <c r="Q276" s="44"/>
      <c r="R276" s="44">
        <f t="shared" si="41"/>
        <v>0</v>
      </c>
      <c r="S276" s="44">
        <f t="shared" si="42"/>
        <v>-365.12652471004117</v>
      </c>
      <c r="T276" s="44">
        <f t="shared" si="43"/>
        <v>9883.873475289958</v>
      </c>
      <c r="U276" s="5">
        <v>454</v>
      </c>
      <c r="V276" s="29">
        <v>3.6744369814302646</v>
      </c>
      <c r="W276" s="30">
        <v>4.73186119873817</v>
      </c>
      <c r="X276" s="30">
        <v>5.617977528089887</v>
      </c>
      <c r="Y276" s="30">
        <v>5.9573639637885725</v>
      </c>
      <c r="Z276" s="30">
        <v>4.633694273729392</v>
      </c>
      <c r="AA276" s="30">
        <v>3.5728269381362567</v>
      </c>
      <c r="AB276" s="31">
        <v>4.488119683191552</v>
      </c>
      <c r="AC276" s="17">
        <v>4.4159128489446555</v>
      </c>
      <c r="AD276" s="49">
        <f t="shared" si="44"/>
        <v>4.593340871218318</v>
      </c>
      <c r="AE276" s="59">
        <f t="shared" si="45"/>
        <v>0.040179240021927916</v>
      </c>
    </row>
    <row r="277" spans="1:31" ht="12">
      <c r="A277" s="13" t="s">
        <v>709</v>
      </c>
      <c r="B277" s="19" t="s">
        <v>606</v>
      </c>
      <c r="C277" s="5" t="s">
        <v>1088</v>
      </c>
      <c r="D277" s="8">
        <v>17636</v>
      </c>
      <c r="E277" s="8">
        <v>17712</v>
      </c>
      <c r="F277" s="5">
        <f t="shared" si="38"/>
        <v>17674</v>
      </c>
      <c r="G277" s="52"/>
      <c r="H277" s="50"/>
      <c r="I277" s="44"/>
      <c r="J277" s="44">
        <v>713.9883787769159</v>
      </c>
      <c r="K277" s="44">
        <v>3588.2238966865275</v>
      </c>
      <c r="L277" s="44">
        <v>5694.056615585575</v>
      </c>
      <c r="M277" s="44">
        <f t="shared" si="39"/>
        <v>-2105.8327188990474</v>
      </c>
      <c r="N277" s="44">
        <f t="shared" si="40"/>
        <v>-345.6234008672495</v>
      </c>
      <c r="O277" s="44"/>
      <c r="P277" s="44"/>
      <c r="Q277" s="44"/>
      <c r="R277" s="44">
        <f t="shared" si="41"/>
        <v>0</v>
      </c>
      <c r="S277" s="44">
        <f t="shared" si="42"/>
        <v>-345.6234008672495</v>
      </c>
      <c r="T277" s="44">
        <f t="shared" si="43"/>
        <v>17328.37659913275</v>
      </c>
      <c r="U277" s="5">
        <v>926</v>
      </c>
      <c r="V277" s="29">
        <v>4.146284649429304</v>
      </c>
      <c r="W277" s="30">
        <v>4.734350341925302</v>
      </c>
      <c r="X277" s="30">
        <v>4.40251572327044</v>
      </c>
      <c r="Y277" s="30">
        <v>5.806601310980915</v>
      </c>
      <c r="Z277" s="30">
        <v>4.962466334307489</v>
      </c>
      <c r="AA277" s="30">
        <v>4.694460308395203</v>
      </c>
      <c r="AB277" s="31">
        <v>5.387357817893724</v>
      </c>
      <c r="AC277" s="17">
        <v>5.250623724200499</v>
      </c>
      <c r="AD277" s="49">
        <f t="shared" si="44"/>
        <v>5.343835844647701</v>
      </c>
      <c r="AE277" s="59">
        <f t="shared" si="45"/>
        <v>0.01775258052059235</v>
      </c>
    </row>
    <row r="278" spans="1:31" ht="12">
      <c r="A278" s="13" t="s">
        <v>709</v>
      </c>
      <c r="B278" s="19" t="s">
        <v>607</v>
      </c>
      <c r="C278" s="5" t="s">
        <v>1089</v>
      </c>
      <c r="D278" s="8">
        <v>33240</v>
      </c>
      <c r="E278" s="8">
        <v>33700</v>
      </c>
      <c r="F278" s="5">
        <f t="shared" si="38"/>
        <v>33470</v>
      </c>
      <c r="G278" s="52">
        <v>5269</v>
      </c>
      <c r="H278" s="50">
        <f>G278</f>
        <v>5269</v>
      </c>
      <c r="I278" s="44">
        <f>G278/365+(H278*10/24)/365</f>
        <v>20.450456621004566</v>
      </c>
      <c r="J278" s="44">
        <v>2534.7879333487535</v>
      </c>
      <c r="K278" s="44">
        <v>4476.177225954697</v>
      </c>
      <c r="L278" s="44">
        <v>10569.925611311692</v>
      </c>
      <c r="M278" s="44">
        <f t="shared" si="39"/>
        <v>-6093.748385356995</v>
      </c>
      <c r="N278" s="44">
        <f t="shared" si="40"/>
        <v>-1000.1468882473766</v>
      </c>
      <c r="O278" s="44"/>
      <c r="P278" s="44"/>
      <c r="Q278" s="44"/>
      <c r="R278" s="44">
        <f t="shared" si="41"/>
        <v>0</v>
      </c>
      <c r="S278" s="44">
        <f t="shared" si="42"/>
        <v>-979.696431626372</v>
      </c>
      <c r="T278" s="44">
        <f t="shared" si="43"/>
        <v>32490.303568373627</v>
      </c>
      <c r="U278" s="5">
        <v>1942</v>
      </c>
      <c r="V278" s="29">
        <v>6.759749638902263</v>
      </c>
      <c r="W278" s="30">
        <v>4.902543565998185</v>
      </c>
      <c r="X278" s="30">
        <v>7.148616796923458</v>
      </c>
      <c r="Y278" s="30">
        <v>7.225156766441169</v>
      </c>
      <c r="Z278" s="30">
        <v>5.736672299892456</v>
      </c>
      <c r="AA278" s="30">
        <v>5.752724173616606</v>
      </c>
      <c r="AB278" s="31">
        <v>5.874003382459532</v>
      </c>
      <c r="AC278" s="17">
        <v>5.842358604091456</v>
      </c>
      <c r="AD278" s="49">
        <f t="shared" si="44"/>
        <v>5.97716791384603</v>
      </c>
      <c r="AE278" s="59">
        <f t="shared" si="45"/>
        <v>0.023074466818959992</v>
      </c>
    </row>
    <row r="279" spans="1:31" ht="12">
      <c r="A279" s="13" t="s">
        <v>709</v>
      </c>
      <c r="B279" s="19" t="s">
        <v>612</v>
      </c>
      <c r="C279" s="5" t="s">
        <v>1090</v>
      </c>
      <c r="D279" s="8">
        <v>12451</v>
      </c>
      <c r="E279" s="8">
        <v>12537</v>
      </c>
      <c r="F279" s="5">
        <f t="shared" si="38"/>
        <v>12494</v>
      </c>
      <c r="G279" s="52"/>
      <c r="H279" s="50"/>
      <c r="I279" s="44"/>
      <c r="J279" s="44">
        <v>753.6257634687664</v>
      </c>
      <c r="K279" s="44">
        <v>1715.3695462195692</v>
      </c>
      <c r="L279" s="44">
        <v>4276.169973631546</v>
      </c>
      <c r="M279" s="44">
        <f t="shared" si="39"/>
        <v>-2560.8004274119767</v>
      </c>
      <c r="N279" s="44">
        <f t="shared" si="40"/>
        <v>-420.29575508122934</v>
      </c>
      <c r="O279" s="44"/>
      <c r="P279" s="44"/>
      <c r="Q279" s="44"/>
      <c r="R279" s="44">
        <f t="shared" si="41"/>
        <v>0</v>
      </c>
      <c r="S279" s="44">
        <f t="shared" si="42"/>
        <v>-420.29575508122934</v>
      </c>
      <c r="T279" s="44">
        <f t="shared" si="43"/>
        <v>12073.70424491877</v>
      </c>
      <c r="U279" s="5">
        <v>593</v>
      </c>
      <c r="V279" s="29">
        <v>4.802903688697561</v>
      </c>
      <c r="W279" s="30">
        <v>5.432326106972462</v>
      </c>
      <c r="X279" s="30">
        <v>6.789403532155948</v>
      </c>
      <c r="Y279" s="30">
        <v>6.757533459233106</v>
      </c>
      <c r="Z279" s="30">
        <v>6.2326190086700475</v>
      </c>
      <c r="AA279" s="30">
        <v>6.291629885241955</v>
      </c>
      <c r="AB279" s="31">
        <v>5.1807228915662655</v>
      </c>
      <c r="AC279" s="17">
        <v>4.762669665087142</v>
      </c>
      <c r="AD279" s="49">
        <f t="shared" si="44"/>
        <v>4.9115001326089684</v>
      </c>
      <c r="AE279" s="59">
        <f t="shared" si="45"/>
        <v>0.031249378602264177</v>
      </c>
    </row>
    <row r="280" spans="1:31" ht="12">
      <c r="A280" s="13" t="s">
        <v>709</v>
      </c>
      <c r="B280" s="19" t="s">
        <v>608</v>
      </c>
      <c r="C280" s="5" t="s">
        <v>1091</v>
      </c>
      <c r="D280" s="8">
        <v>247486</v>
      </c>
      <c r="E280" s="8">
        <v>247251</v>
      </c>
      <c r="F280" s="5">
        <f t="shared" si="38"/>
        <v>247368.5</v>
      </c>
      <c r="G280" s="52">
        <v>805230</v>
      </c>
      <c r="H280" s="50">
        <f>G280</f>
        <v>805230</v>
      </c>
      <c r="I280" s="44">
        <f>G280/365+(H280*10/24)/365</f>
        <v>3125.3219178082195</v>
      </c>
      <c r="J280" s="44">
        <v>49115.843119736775</v>
      </c>
      <c r="K280" s="44">
        <v>95787.36589081063</v>
      </c>
      <c r="L280" s="44">
        <v>39270.46116387261</v>
      </c>
      <c r="M280" s="44">
        <f t="shared" si="39"/>
        <v>56516.90472693802</v>
      </c>
      <c r="N280" s="44">
        <f t="shared" si="40"/>
        <v>9275.933763830495</v>
      </c>
      <c r="O280" s="44">
        <f>11350+17835+7360</f>
        <v>36545</v>
      </c>
      <c r="P280" s="44">
        <v>29101</v>
      </c>
      <c r="Q280" s="44">
        <f>O280+P280</f>
        <v>65646</v>
      </c>
      <c r="R280" s="44">
        <f t="shared" si="41"/>
        <v>24286.71962328767</v>
      </c>
      <c r="S280" s="44">
        <f t="shared" si="42"/>
        <v>36687.97530492638</v>
      </c>
      <c r="T280" s="44">
        <f t="shared" si="43"/>
        <v>284056.4753049264</v>
      </c>
      <c r="U280" s="5">
        <v>43048</v>
      </c>
      <c r="V280" s="29">
        <v>13.285306450173968</v>
      </c>
      <c r="W280" s="30">
        <v>15.794692380634853</v>
      </c>
      <c r="X280" s="30">
        <v>17.071894303363074</v>
      </c>
      <c r="Y280" s="30">
        <v>16.543975368180213</v>
      </c>
      <c r="Z280" s="30">
        <v>16.0754478398314</v>
      </c>
      <c r="AA280" s="30">
        <v>17.316047973538737</v>
      </c>
      <c r="AB280" s="31">
        <v>17.17577640261992</v>
      </c>
      <c r="AC280" s="17">
        <v>17.39411522267926</v>
      </c>
      <c r="AD280" s="49">
        <f t="shared" si="44"/>
        <v>15.15473285859413</v>
      </c>
      <c r="AE280" s="59">
        <f t="shared" si="45"/>
        <v>-0.12874367769884146</v>
      </c>
    </row>
    <row r="281" spans="1:31" ht="12">
      <c r="A281" s="13" t="s">
        <v>709</v>
      </c>
      <c r="B281" s="19" t="s">
        <v>622</v>
      </c>
      <c r="C281" s="5" t="s">
        <v>1092</v>
      </c>
      <c r="D281" s="8">
        <v>8185</v>
      </c>
      <c r="E281" s="8">
        <v>8223</v>
      </c>
      <c r="F281" s="5">
        <f t="shared" si="38"/>
        <v>8204</v>
      </c>
      <c r="G281" s="52">
        <v>7200</v>
      </c>
      <c r="H281" s="50">
        <f>G281</f>
        <v>7200</v>
      </c>
      <c r="I281" s="44">
        <f>G281/365+(H281*10/24)/365</f>
        <v>27.945205479452056</v>
      </c>
      <c r="J281" s="44">
        <v>358.5472355244005</v>
      </c>
      <c r="K281" s="44">
        <v>696.380714561559</v>
      </c>
      <c r="L281" s="44">
        <v>2608.8170365446363</v>
      </c>
      <c r="M281" s="44">
        <f t="shared" si="39"/>
        <v>-1912.4363219830773</v>
      </c>
      <c r="N281" s="44">
        <f t="shared" si="40"/>
        <v>-313.8818860652019</v>
      </c>
      <c r="O281" s="44"/>
      <c r="P281" s="44"/>
      <c r="Q281" s="44"/>
      <c r="R281" s="44">
        <f t="shared" si="41"/>
        <v>0</v>
      </c>
      <c r="S281" s="44">
        <f t="shared" si="42"/>
        <v>-285.93668058574985</v>
      </c>
      <c r="T281" s="44">
        <f t="shared" si="43"/>
        <v>7918.06331941425</v>
      </c>
      <c r="U281" s="5">
        <v>417</v>
      </c>
      <c r="V281" s="29">
        <v>4.772902232486528</v>
      </c>
      <c r="W281" s="30">
        <v>4.345056065239551</v>
      </c>
      <c r="X281" s="30">
        <v>4.438807863031072</v>
      </c>
      <c r="Y281" s="30">
        <v>4.598429186724094</v>
      </c>
      <c r="Z281" s="30">
        <v>3.8879859982497815</v>
      </c>
      <c r="AA281" s="30">
        <v>4.660337812846752</v>
      </c>
      <c r="AB281" s="31">
        <v>4.336109750122489</v>
      </c>
      <c r="AC281" s="17">
        <v>5.094685400122175</v>
      </c>
      <c r="AD281" s="49">
        <f t="shared" si="44"/>
        <v>5.266439319543711</v>
      </c>
      <c r="AE281" s="59">
        <f t="shared" si="45"/>
        <v>0.03371237003513843</v>
      </c>
    </row>
    <row r="282" spans="1:31" ht="12">
      <c r="A282" s="13" t="s">
        <v>709</v>
      </c>
      <c r="B282" s="19" t="s">
        <v>609</v>
      </c>
      <c r="C282" s="5" t="s">
        <v>1093</v>
      </c>
      <c r="D282" s="8">
        <v>21609</v>
      </c>
      <c r="E282" s="8">
        <v>21785</v>
      </c>
      <c r="F282" s="5">
        <f t="shared" si="38"/>
        <v>21697</v>
      </c>
      <c r="G282" s="52"/>
      <c r="H282" s="50"/>
      <c r="I282" s="44"/>
      <c r="J282" s="44">
        <v>1361.9771154691316</v>
      </c>
      <c r="K282" s="44">
        <v>2760.271717883196</v>
      </c>
      <c r="L282" s="44">
        <v>6980.179610276082</v>
      </c>
      <c r="M282" s="44">
        <f t="shared" si="39"/>
        <v>-4219.907892392886</v>
      </c>
      <c r="N282" s="44">
        <f t="shared" si="40"/>
        <v>-692.5996087086612</v>
      </c>
      <c r="O282" s="44"/>
      <c r="P282" s="44"/>
      <c r="Q282" s="44"/>
      <c r="R282" s="44">
        <f t="shared" si="41"/>
        <v>0</v>
      </c>
      <c r="S282" s="44">
        <f t="shared" si="42"/>
        <v>-692.5996087086612</v>
      </c>
      <c r="T282" s="44">
        <f t="shared" si="43"/>
        <v>21004.40039129134</v>
      </c>
      <c r="U282" s="5">
        <v>1558</v>
      </c>
      <c r="V282" s="29">
        <v>6.0189347860580735</v>
      </c>
      <c r="W282" s="30">
        <v>5.711704477012648</v>
      </c>
      <c r="X282" s="30">
        <v>7.135398538113471</v>
      </c>
      <c r="Y282" s="30">
        <v>7.114488845305223</v>
      </c>
      <c r="Z282" s="30">
        <v>7.195910099353718</v>
      </c>
      <c r="AA282" s="30">
        <v>8.16365007541478</v>
      </c>
      <c r="AB282" s="31">
        <v>6.939119049845694</v>
      </c>
      <c r="AC282" s="17">
        <v>7.209958813457355</v>
      </c>
      <c r="AD282" s="49">
        <f t="shared" si="44"/>
        <v>7.417493339376469</v>
      </c>
      <c r="AE282" s="59">
        <f t="shared" si="45"/>
        <v>0.028784425998627235</v>
      </c>
    </row>
    <row r="283" spans="1:31" ht="12">
      <c r="A283" s="13" t="s">
        <v>709</v>
      </c>
      <c r="B283" s="19" t="s">
        <v>623</v>
      </c>
      <c r="C283" s="5" t="s">
        <v>1094</v>
      </c>
      <c r="D283" s="8">
        <v>9488</v>
      </c>
      <c r="E283" s="8">
        <v>9478</v>
      </c>
      <c r="F283" s="5">
        <f t="shared" si="38"/>
        <v>9483</v>
      </c>
      <c r="G283" s="52"/>
      <c r="H283" s="50"/>
      <c r="I283" s="44"/>
      <c r="J283" s="44">
        <v>359.9126687195181</v>
      </c>
      <c r="K283" s="44">
        <v>1314.1448029170479</v>
      </c>
      <c r="L283" s="44">
        <v>3031.8275246260077</v>
      </c>
      <c r="M283" s="44">
        <f t="shared" si="39"/>
        <v>-1717.68272170896</v>
      </c>
      <c r="N283" s="44">
        <f t="shared" si="40"/>
        <v>-281.9176179380202</v>
      </c>
      <c r="O283" s="44"/>
      <c r="P283" s="44"/>
      <c r="Q283" s="44"/>
      <c r="R283" s="44">
        <f t="shared" si="41"/>
        <v>0</v>
      </c>
      <c r="S283" s="44">
        <f t="shared" si="42"/>
        <v>-281.9176179380202</v>
      </c>
      <c r="T283" s="44">
        <f t="shared" si="43"/>
        <v>9201.082382061979</v>
      </c>
      <c r="U283" s="5">
        <v>377</v>
      </c>
      <c r="V283" s="29">
        <v>4.6524179620034545</v>
      </c>
      <c r="W283" s="30">
        <v>4.640621627455213</v>
      </c>
      <c r="X283" s="30">
        <v>4.188929258388545</v>
      </c>
      <c r="Y283" s="30">
        <v>4.961141275417864</v>
      </c>
      <c r="Z283" s="30">
        <v>4.470163516670206</v>
      </c>
      <c r="AA283" s="30">
        <v>3.5491047780485223</v>
      </c>
      <c r="AB283" s="31">
        <v>3.4789987271955876</v>
      </c>
      <c r="AC283" s="17">
        <v>3.973440134907251</v>
      </c>
      <c r="AD283" s="49">
        <f t="shared" si="44"/>
        <v>4.097344033512649</v>
      </c>
      <c r="AE283" s="59">
        <f t="shared" si="45"/>
        <v>0.031183028911618574</v>
      </c>
    </row>
    <row r="284" spans="1:31" ht="12">
      <c r="A284" s="13" t="s">
        <v>709</v>
      </c>
      <c r="B284" s="19" t="s">
        <v>613</v>
      </c>
      <c r="C284" s="5" t="s">
        <v>1095</v>
      </c>
      <c r="D284" s="8">
        <v>10873</v>
      </c>
      <c r="E284" s="8">
        <v>11015</v>
      </c>
      <c r="F284" s="5">
        <f t="shared" si="38"/>
        <v>10944</v>
      </c>
      <c r="G284" s="52">
        <v>18540</v>
      </c>
      <c r="H284" s="50">
        <f>G284</f>
        <v>18540</v>
      </c>
      <c r="I284" s="44">
        <f>G284/365+(H284*10/24)/365</f>
        <v>71.95890410958904</v>
      </c>
      <c r="J284" s="44">
        <v>498.465325900594</v>
      </c>
      <c r="K284" s="44">
        <v>3502.1152730167532</v>
      </c>
      <c r="L284" s="44">
        <v>3663.317996084391</v>
      </c>
      <c r="M284" s="44">
        <f t="shared" si="39"/>
        <v>-161.20272306763763</v>
      </c>
      <c r="N284" s="44">
        <f t="shared" si="40"/>
        <v>-26.45767295553608</v>
      </c>
      <c r="O284" s="44"/>
      <c r="P284" s="44"/>
      <c r="Q284" s="44"/>
      <c r="R284" s="44">
        <f t="shared" si="41"/>
        <v>0</v>
      </c>
      <c r="S284" s="44">
        <f t="shared" si="42"/>
        <v>45.50123115405296</v>
      </c>
      <c r="T284" s="44">
        <f t="shared" si="43"/>
        <v>10989.501231154052</v>
      </c>
      <c r="U284" s="5">
        <v>662</v>
      </c>
      <c r="V284" s="29">
        <v>6.319451154700937</v>
      </c>
      <c r="W284" s="30">
        <v>5.3813358597820935</v>
      </c>
      <c r="X284" s="30">
        <v>5.375531412376003</v>
      </c>
      <c r="Y284" s="30">
        <v>6.416510318949344</v>
      </c>
      <c r="Z284" s="30">
        <v>5.088702147525677</v>
      </c>
      <c r="AA284" s="30">
        <v>6.136914754709942</v>
      </c>
      <c r="AB284" s="31">
        <v>6.088732132912567</v>
      </c>
      <c r="AC284" s="17">
        <v>6.088476041570864</v>
      </c>
      <c r="AD284" s="49">
        <f t="shared" si="44"/>
        <v>6.0239312601676716</v>
      </c>
      <c r="AE284" s="59">
        <f t="shared" si="45"/>
        <v>-0.010601139096630095</v>
      </c>
    </row>
    <row r="285" spans="1:31" ht="12">
      <c r="A285" s="13" t="s">
        <v>709</v>
      </c>
      <c r="B285" s="19" t="s">
        <v>614</v>
      </c>
      <c r="C285" s="5" t="s">
        <v>1096</v>
      </c>
      <c r="D285" s="8">
        <v>23391</v>
      </c>
      <c r="E285" s="8">
        <v>23508</v>
      </c>
      <c r="F285" s="5">
        <f t="shared" si="38"/>
        <v>23449.5</v>
      </c>
      <c r="G285" s="52">
        <v>22389</v>
      </c>
      <c r="H285" s="50">
        <f>G285</f>
        <v>22389</v>
      </c>
      <c r="I285" s="44">
        <f>G285/365+(H285*10/24)/365</f>
        <v>86.89794520547946</v>
      </c>
      <c r="J285" s="44">
        <v>1363.9835156604445</v>
      </c>
      <c r="K285" s="44">
        <v>6709.0920492063215</v>
      </c>
      <c r="L285" s="44">
        <v>7741.29508076606</v>
      </c>
      <c r="M285" s="44">
        <f t="shared" si="39"/>
        <v>-1032.2030315597385</v>
      </c>
      <c r="N285" s="44">
        <f t="shared" si="40"/>
        <v>-169.41209002568655</v>
      </c>
      <c r="O285" s="44"/>
      <c r="P285" s="44"/>
      <c r="Q285" s="44"/>
      <c r="R285" s="44">
        <f t="shared" si="41"/>
        <v>0</v>
      </c>
      <c r="S285" s="44">
        <f t="shared" si="42"/>
        <v>-82.5141448202071</v>
      </c>
      <c r="T285" s="44">
        <f t="shared" si="43"/>
        <v>23366.98585517979</v>
      </c>
      <c r="U285" s="5">
        <v>1206</v>
      </c>
      <c r="V285" s="29">
        <v>4.512071972826586</v>
      </c>
      <c r="W285" s="30">
        <v>4.974541522101564</v>
      </c>
      <c r="X285" s="30">
        <v>6.665771932179126</v>
      </c>
      <c r="Y285" s="30">
        <v>6.667261294206842</v>
      </c>
      <c r="Z285" s="30">
        <v>4.919621228804228</v>
      </c>
      <c r="AA285" s="30">
        <v>4.896783485357657</v>
      </c>
      <c r="AB285" s="31">
        <v>5.1563784228057274</v>
      </c>
      <c r="AC285" s="17">
        <v>5.155829165063485</v>
      </c>
      <c r="AD285" s="49">
        <f t="shared" si="44"/>
        <v>5.1611277871881125</v>
      </c>
      <c r="AE285" s="59">
        <f t="shared" si="45"/>
        <v>0.001027695440440748</v>
      </c>
    </row>
    <row r="286" spans="1:31" ht="12">
      <c r="A286" s="13" t="s">
        <v>709</v>
      </c>
      <c r="B286" s="19" t="s">
        <v>610</v>
      </c>
      <c r="C286" s="5" t="s">
        <v>1097</v>
      </c>
      <c r="D286" s="8">
        <v>6037</v>
      </c>
      <c r="E286" s="8">
        <v>6163</v>
      </c>
      <c r="F286" s="5">
        <f t="shared" si="38"/>
        <v>6100</v>
      </c>
      <c r="G286" s="52"/>
      <c r="H286" s="50"/>
      <c r="I286" s="44"/>
      <c r="J286" s="44">
        <v>239.29874433912414</v>
      </c>
      <c r="K286" s="44">
        <v>353.0419191462629</v>
      </c>
      <c r="L286" s="44">
        <v>2023.2889717322935</v>
      </c>
      <c r="M286" s="44">
        <f t="shared" si="39"/>
        <v>-1670.2470525860306</v>
      </c>
      <c r="N286" s="44">
        <f t="shared" si="40"/>
        <v>-274.13215751775857</v>
      </c>
      <c r="O286" s="44"/>
      <c r="P286" s="44"/>
      <c r="Q286" s="44"/>
      <c r="R286" s="44">
        <f t="shared" si="41"/>
        <v>0</v>
      </c>
      <c r="S286" s="44">
        <f t="shared" si="42"/>
        <v>-274.13215751775857</v>
      </c>
      <c r="T286" s="44">
        <f t="shared" si="43"/>
        <v>5825.867842482241</v>
      </c>
      <c r="U286" s="5">
        <v>381</v>
      </c>
      <c r="V286" s="29">
        <v>6.222840257257083</v>
      </c>
      <c r="W286" s="30">
        <v>3.5953896439015995</v>
      </c>
      <c r="X286" s="30">
        <v>6.006160164271048</v>
      </c>
      <c r="Y286" s="30">
        <v>5.7588075880758804</v>
      </c>
      <c r="Z286" s="30">
        <v>4.695388757993942</v>
      </c>
      <c r="AA286" s="30">
        <v>7.061958694203864</v>
      </c>
      <c r="AB286" s="31">
        <v>7.268795741849635</v>
      </c>
      <c r="AC286" s="17">
        <v>6.311081663077688</v>
      </c>
      <c r="AD286" s="49">
        <f t="shared" si="44"/>
        <v>6.53979819490149</v>
      </c>
      <c r="AE286" s="59">
        <f t="shared" si="45"/>
        <v>0.03624046463570326</v>
      </c>
    </row>
    <row r="287" spans="1:31" ht="12">
      <c r="A287" s="13" t="s">
        <v>709</v>
      </c>
      <c r="B287" s="19" t="s">
        <v>617</v>
      </c>
      <c r="C287" s="5" t="s">
        <v>1098</v>
      </c>
      <c r="D287" s="8">
        <v>11252</v>
      </c>
      <c r="E287" s="8">
        <v>11353</v>
      </c>
      <c r="F287" s="5">
        <f t="shared" si="38"/>
        <v>11302.5</v>
      </c>
      <c r="G287" s="52"/>
      <c r="H287" s="50"/>
      <c r="I287" s="44"/>
      <c r="J287" s="44">
        <v>866.4690863566177</v>
      </c>
      <c r="K287" s="44">
        <v>4944.912240302455</v>
      </c>
      <c r="L287" s="44">
        <v>3430.5949787643544</v>
      </c>
      <c r="M287" s="44">
        <f t="shared" si="39"/>
        <v>1514.3172615381004</v>
      </c>
      <c r="N287" s="44">
        <f t="shared" si="40"/>
        <v>248.5399135589502</v>
      </c>
      <c r="O287" s="44"/>
      <c r="P287" s="44"/>
      <c r="Q287" s="44"/>
      <c r="R287" s="44">
        <f t="shared" si="41"/>
        <v>0</v>
      </c>
      <c r="S287" s="44">
        <f t="shared" si="42"/>
        <v>248.5399135589502</v>
      </c>
      <c r="T287" s="44">
        <f t="shared" si="43"/>
        <v>11551.03991355895</v>
      </c>
      <c r="U287" s="5">
        <v>916</v>
      </c>
      <c r="V287" s="29">
        <v>7.999264435454211</v>
      </c>
      <c r="W287" s="30">
        <v>11.4063215758131</v>
      </c>
      <c r="X287" s="30">
        <v>13.711519137663286</v>
      </c>
      <c r="Y287" s="30">
        <v>11.94125159642401</v>
      </c>
      <c r="Z287" s="30">
        <v>9.350180505415162</v>
      </c>
      <c r="AA287" s="30">
        <v>7.852650494159928</v>
      </c>
      <c r="AB287" s="31">
        <v>8.398786147804357</v>
      </c>
      <c r="AC287" s="17">
        <v>8.140774973338074</v>
      </c>
      <c r="AD287" s="49">
        <f t="shared" si="44"/>
        <v>7.930021944818772</v>
      </c>
      <c r="AE287" s="59">
        <f t="shared" si="45"/>
        <v>-0.025888570708506396</v>
      </c>
    </row>
    <row r="288" spans="1:31" ht="12">
      <c r="A288" s="13" t="s">
        <v>709</v>
      </c>
      <c r="B288" s="19" t="s">
        <v>620</v>
      </c>
      <c r="C288" s="5" t="s">
        <v>1099</v>
      </c>
      <c r="D288" s="8">
        <v>11920</v>
      </c>
      <c r="E288" s="8">
        <v>11885</v>
      </c>
      <c r="F288" s="5">
        <f t="shared" si="38"/>
        <v>11902.5</v>
      </c>
      <c r="G288" s="52"/>
      <c r="H288" s="50"/>
      <c r="I288" s="44"/>
      <c r="J288" s="44">
        <v>582.4259125089231</v>
      </c>
      <c r="K288" s="44">
        <v>1430.5730704227497</v>
      </c>
      <c r="L288" s="44">
        <v>3776.449143324393</v>
      </c>
      <c r="M288" s="44">
        <f t="shared" si="39"/>
        <v>-2345.876072901643</v>
      </c>
      <c r="N288" s="44">
        <f t="shared" si="40"/>
        <v>-385.0209273760659</v>
      </c>
      <c r="O288" s="44"/>
      <c r="P288" s="44"/>
      <c r="Q288" s="44"/>
      <c r="R288" s="44">
        <f t="shared" si="41"/>
        <v>0</v>
      </c>
      <c r="S288" s="44">
        <f t="shared" si="42"/>
        <v>-385.0209273760659</v>
      </c>
      <c r="T288" s="44">
        <f t="shared" si="43"/>
        <v>11517.479072623933</v>
      </c>
      <c r="U288" s="5">
        <v>487</v>
      </c>
      <c r="V288" s="29">
        <v>4.175384335486219</v>
      </c>
      <c r="W288" s="30">
        <v>4.811866859623734</v>
      </c>
      <c r="X288" s="30">
        <v>4.6803958277614335</v>
      </c>
      <c r="Y288" s="30">
        <v>4.193037974683545</v>
      </c>
      <c r="Z288" s="30">
        <v>3.9016708949348264</v>
      </c>
      <c r="AA288" s="30">
        <v>3.8087031451960365</v>
      </c>
      <c r="AB288" s="31">
        <v>3.529910903691133</v>
      </c>
      <c r="AC288" s="17">
        <v>4.0855704697986575</v>
      </c>
      <c r="AD288" s="49">
        <f t="shared" si="44"/>
        <v>4.228355848786021</v>
      </c>
      <c r="AE288" s="59">
        <f t="shared" si="45"/>
        <v>0.0349487005652848</v>
      </c>
    </row>
    <row r="289" spans="1:31" ht="12">
      <c r="A289" s="13" t="s">
        <v>709</v>
      </c>
      <c r="B289" s="19" t="s">
        <v>615</v>
      </c>
      <c r="C289" s="5" t="s">
        <v>1100</v>
      </c>
      <c r="D289" s="8">
        <v>13353</v>
      </c>
      <c r="E289" s="8">
        <v>13415</v>
      </c>
      <c r="F289" s="5">
        <f t="shared" si="38"/>
        <v>13384</v>
      </c>
      <c r="G289" s="52"/>
      <c r="H289" s="50"/>
      <c r="I289" s="44"/>
      <c r="J289" s="44">
        <v>622.0878173884421</v>
      </c>
      <c r="K289" s="44">
        <v>1242.8623952360047</v>
      </c>
      <c r="L289" s="44">
        <v>4579.177442391603</v>
      </c>
      <c r="M289" s="44">
        <f t="shared" si="39"/>
        <v>-3336.315047155598</v>
      </c>
      <c r="N289" s="44">
        <f t="shared" si="40"/>
        <v>-547.578419982644</v>
      </c>
      <c r="O289" s="44"/>
      <c r="P289" s="44"/>
      <c r="Q289" s="44"/>
      <c r="R289" s="44">
        <f t="shared" si="41"/>
        <v>0</v>
      </c>
      <c r="S289" s="44">
        <f t="shared" si="42"/>
        <v>-547.578419982644</v>
      </c>
      <c r="T289" s="44">
        <f t="shared" si="43"/>
        <v>12836.421580017355</v>
      </c>
      <c r="U289" s="5">
        <v>474</v>
      </c>
      <c r="V289" s="29">
        <v>3.9382005452893063</v>
      </c>
      <c r="W289" s="30">
        <v>3.709299690262144</v>
      </c>
      <c r="X289" s="30">
        <v>3.560583054965077</v>
      </c>
      <c r="Y289" s="30">
        <v>4.600576019402759</v>
      </c>
      <c r="Z289" s="30">
        <v>4.387886111320897</v>
      </c>
      <c r="AA289" s="30">
        <v>3.542090587082674</v>
      </c>
      <c r="AB289" s="31">
        <v>3.6748162591870406</v>
      </c>
      <c r="AC289" s="17">
        <v>3.5497640979555154</v>
      </c>
      <c r="AD289" s="49">
        <f t="shared" si="44"/>
        <v>3.692617892340672</v>
      </c>
      <c r="AE289" s="59">
        <f t="shared" si="45"/>
        <v>0.04024317967141338</v>
      </c>
    </row>
    <row r="290" spans="1:31" ht="12">
      <c r="A290" s="13" t="s">
        <v>709</v>
      </c>
      <c r="B290" s="19" t="s">
        <v>618</v>
      </c>
      <c r="C290" s="5" t="s">
        <v>1101</v>
      </c>
      <c r="D290" s="8">
        <v>8378</v>
      </c>
      <c r="E290" s="8">
        <v>8372</v>
      </c>
      <c r="F290" s="5">
        <f t="shared" si="38"/>
        <v>8375</v>
      </c>
      <c r="G290" s="52">
        <v>15226</v>
      </c>
      <c r="H290" s="50">
        <f>G290</f>
        <v>15226</v>
      </c>
      <c r="I290" s="44">
        <f>G290/365+(H290*10/24)/365</f>
        <v>59.09634703196347</v>
      </c>
      <c r="J290" s="44">
        <v>215.21774338023292</v>
      </c>
      <c r="K290" s="44">
        <v>1917.52171732192</v>
      </c>
      <c r="L290" s="44">
        <v>1980.570775265409</v>
      </c>
      <c r="M290" s="44">
        <f t="shared" si="39"/>
        <v>-63.04905794348906</v>
      </c>
      <c r="N290" s="44">
        <f t="shared" si="40"/>
        <v>-10.348034595690798</v>
      </c>
      <c r="O290" s="44"/>
      <c r="P290" s="44"/>
      <c r="Q290" s="44"/>
      <c r="R290" s="44">
        <f t="shared" si="41"/>
        <v>0</v>
      </c>
      <c r="S290" s="44">
        <f t="shared" si="42"/>
        <v>48.74831243627267</v>
      </c>
      <c r="T290" s="44">
        <f t="shared" si="43"/>
        <v>8423.748312436273</v>
      </c>
      <c r="U290" s="5">
        <v>387</v>
      </c>
      <c r="V290" s="29">
        <v>7.673803223478471</v>
      </c>
      <c r="W290" s="30">
        <v>5.944900918318028</v>
      </c>
      <c r="X290" s="30">
        <v>6.896135265700483</v>
      </c>
      <c r="Y290" s="30">
        <v>6.383236434108527</v>
      </c>
      <c r="Z290" s="30">
        <v>5.4175251484668525</v>
      </c>
      <c r="AA290" s="30">
        <v>5.213903743315508</v>
      </c>
      <c r="AB290" s="31">
        <v>6.365601729521979</v>
      </c>
      <c r="AC290" s="17">
        <v>4.619240868942468</v>
      </c>
      <c r="AD290" s="49">
        <f t="shared" si="44"/>
        <v>4.594154355593203</v>
      </c>
      <c r="AE290" s="59">
        <f t="shared" si="45"/>
        <v>-0.005430873613440231</v>
      </c>
    </row>
    <row r="291" spans="1:31" ht="12">
      <c r="A291" s="13" t="s">
        <v>709</v>
      </c>
      <c r="B291" s="19" t="s">
        <v>621</v>
      </c>
      <c r="C291" s="5" t="s">
        <v>1102</v>
      </c>
      <c r="D291" s="8">
        <v>7926</v>
      </c>
      <c r="E291" s="8">
        <v>7977</v>
      </c>
      <c r="F291" s="5">
        <f t="shared" si="38"/>
        <v>7951.5</v>
      </c>
      <c r="G291" s="52"/>
      <c r="H291" s="50"/>
      <c r="I291" s="44"/>
      <c r="J291" s="44">
        <v>484.72893575810735</v>
      </c>
      <c r="K291" s="44">
        <v>780.6852331573501</v>
      </c>
      <c r="L291" s="44">
        <v>2567.734630648109</v>
      </c>
      <c r="M291" s="44">
        <f t="shared" si="39"/>
        <v>-1787.049397490759</v>
      </c>
      <c r="N291" s="44">
        <f t="shared" si="40"/>
        <v>-293.30254237926243</v>
      </c>
      <c r="O291" s="44"/>
      <c r="P291" s="44"/>
      <c r="Q291" s="44"/>
      <c r="R291" s="44">
        <f t="shared" si="41"/>
        <v>0</v>
      </c>
      <c r="S291" s="44">
        <f t="shared" si="42"/>
        <v>-293.30254237926243</v>
      </c>
      <c r="T291" s="44">
        <f t="shared" si="43"/>
        <v>7658.197457620738</v>
      </c>
      <c r="U291" s="5">
        <v>383</v>
      </c>
      <c r="V291" s="29">
        <v>3.125</v>
      </c>
      <c r="W291" s="30">
        <v>4.700963000506842</v>
      </c>
      <c r="X291" s="30">
        <v>4.151185137732223</v>
      </c>
      <c r="Y291" s="30">
        <v>4.319236719958742</v>
      </c>
      <c r="Z291" s="30">
        <v>4.038065843621399</v>
      </c>
      <c r="AA291" s="30">
        <v>4.227497778342008</v>
      </c>
      <c r="AB291" s="31">
        <v>4.635845471817606</v>
      </c>
      <c r="AC291" s="17">
        <v>4.832197829926823</v>
      </c>
      <c r="AD291" s="49">
        <f t="shared" si="44"/>
        <v>5.0011768711823095</v>
      </c>
      <c r="AE291" s="59">
        <f t="shared" si="45"/>
        <v>0.034969396370521794</v>
      </c>
    </row>
    <row r="292" spans="1:31" ht="12">
      <c r="A292" s="13" t="s">
        <v>709</v>
      </c>
      <c r="B292" s="19" t="s">
        <v>611</v>
      </c>
      <c r="C292" s="5" t="s">
        <v>1103</v>
      </c>
      <c r="D292" s="8">
        <v>7212</v>
      </c>
      <c r="E292" s="8">
        <v>7291</v>
      </c>
      <c r="F292" s="5">
        <f t="shared" si="38"/>
        <v>7251.5</v>
      </c>
      <c r="G292" s="52"/>
      <c r="H292" s="50"/>
      <c r="I292" s="44"/>
      <c r="J292" s="44">
        <v>283.7718637672541</v>
      </c>
      <c r="K292" s="44">
        <v>505.7874630674904</v>
      </c>
      <c r="L292" s="44">
        <v>2265.1563525784445</v>
      </c>
      <c r="M292" s="44">
        <f t="shared" si="39"/>
        <v>-1759.368889510954</v>
      </c>
      <c r="N292" s="44">
        <f t="shared" si="40"/>
        <v>-288.75943160894684</v>
      </c>
      <c r="O292" s="44"/>
      <c r="P292" s="44"/>
      <c r="Q292" s="44"/>
      <c r="R292" s="44">
        <f t="shared" si="41"/>
        <v>0</v>
      </c>
      <c r="S292" s="44">
        <f t="shared" si="42"/>
        <v>-288.75943160894684</v>
      </c>
      <c r="T292" s="44">
        <f t="shared" si="43"/>
        <v>6962.740568391053</v>
      </c>
      <c r="U292" s="5">
        <v>605</v>
      </c>
      <c r="V292" s="29">
        <v>6.417976207960052</v>
      </c>
      <c r="W292" s="30">
        <v>4.772329246935201</v>
      </c>
      <c r="X292" s="30">
        <v>6.714140386571719</v>
      </c>
      <c r="Y292" s="30">
        <v>7.621818181818182</v>
      </c>
      <c r="Z292" s="30">
        <v>7.529177341303729</v>
      </c>
      <c r="AA292" s="30">
        <v>8.297751209792201</v>
      </c>
      <c r="AB292" s="31">
        <v>8.191850594227503</v>
      </c>
      <c r="AC292" s="17">
        <v>8.388796450360509</v>
      </c>
      <c r="AD292" s="49">
        <f t="shared" si="44"/>
        <v>8.689107314245419</v>
      </c>
      <c r="AE292" s="59">
        <f t="shared" si="45"/>
        <v>0.035799040501454056</v>
      </c>
    </row>
    <row r="293" spans="1:31" ht="12">
      <c r="A293" s="13" t="s">
        <v>709</v>
      </c>
      <c r="B293" s="19" t="s">
        <v>624</v>
      </c>
      <c r="C293" s="5" t="s">
        <v>1104</v>
      </c>
      <c r="D293" s="8">
        <v>8158</v>
      </c>
      <c r="E293" s="8">
        <v>8218</v>
      </c>
      <c r="F293" s="5">
        <f t="shared" si="38"/>
        <v>8188</v>
      </c>
      <c r="G293" s="52"/>
      <c r="H293" s="50"/>
      <c r="I293" s="44"/>
      <c r="J293" s="44">
        <v>424.7646682819148</v>
      </c>
      <c r="K293" s="44">
        <v>757.985822007847</v>
      </c>
      <c r="L293" s="44">
        <v>2513.07202556284</v>
      </c>
      <c r="M293" s="44">
        <f t="shared" si="39"/>
        <v>-1755.0862035549928</v>
      </c>
      <c r="N293" s="44">
        <f t="shared" si="40"/>
        <v>-288.0565284430583</v>
      </c>
      <c r="O293" s="44"/>
      <c r="P293" s="44"/>
      <c r="Q293" s="44"/>
      <c r="R293" s="44">
        <f t="shared" si="41"/>
        <v>0</v>
      </c>
      <c r="S293" s="44">
        <f t="shared" si="42"/>
        <v>-288.0565284430583</v>
      </c>
      <c r="T293" s="44">
        <f t="shared" si="43"/>
        <v>7899.943471556941</v>
      </c>
      <c r="U293" s="5">
        <v>346</v>
      </c>
      <c r="V293" s="29">
        <v>4.523953911461492</v>
      </c>
      <c r="W293" s="30">
        <v>4.63055416874688</v>
      </c>
      <c r="X293" s="30">
        <v>6.328797902883535</v>
      </c>
      <c r="Y293" s="30">
        <v>4.860677246032738</v>
      </c>
      <c r="Z293" s="30">
        <v>5.402713805552098</v>
      </c>
      <c r="AA293" s="30">
        <v>5.512393636699963</v>
      </c>
      <c r="AB293" s="31">
        <v>4.539892315222711</v>
      </c>
      <c r="AC293" s="17">
        <v>4.241235596960039</v>
      </c>
      <c r="AD293" s="49">
        <f t="shared" si="44"/>
        <v>4.3797781749419205</v>
      </c>
      <c r="AE293" s="59">
        <f t="shared" si="45"/>
        <v>0.03266561708601696</v>
      </c>
    </row>
    <row r="294" spans="1:31" ht="12">
      <c r="A294" s="13" t="s">
        <v>709</v>
      </c>
      <c r="B294" s="19" t="s">
        <v>605</v>
      </c>
      <c r="C294" s="5" t="s">
        <v>1105</v>
      </c>
      <c r="D294" s="8">
        <v>15112</v>
      </c>
      <c r="E294" s="8">
        <v>15288</v>
      </c>
      <c r="F294" s="5">
        <f t="shared" si="38"/>
        <v>15200</v>
      </c>
      <c r="G294" s="52"/>
      <c r="H294" s="50"/>
      <c r="I294" s="44"/>
      <c r="J294" s="44">
        <v>1251.1011146371309</v>
      </c>
      <c r="K294" s="44">
        <v>2344.4112863882046</v>
      </c>
      <c r="L294" s="44">
        <v>4841.2010799510645</v>
      </c>
      <c r="M294" s="44">
        <f t="shared" si="39"/>
        <v>-2496.78979356286</v>
      </c>
      <c r="N294" s="44">
        <f t="shared" si="40"/>
        <v>-409.78990019349334</v>
      </c>
      <c r="O294" s="44"/>
      <c r="P294" s="44"/>
      <c r="Q294" s="44"/>
      <c r="R294" s="44">
        <f t="shared" si="41"/>
        <v>0</v>
      </c>
      <c r="S294" s="44">
        <f t="shared" si="42"/>
        <v>-409.78990019349334</v>
      </c>
      <c r="T294" s="44">
        <f t="shared" si="43"/>
        <v>14790.210099806507</v>
      </c>
      <c r="U294" s="5">
        <v>586</v>
      </c>
      <c r="V294" s="29">
        <v>4.529185022026431</v>
      </c>
      <c r="W294" s="30">
        <v>4.058609066519915</v>
      </c>
      <c r="X294" s="30">
        <v>4.612962836219287</v>
      </c>
      <c r="Y294" s="30">
        <v>4.6346298448287655</v>
      </c>
      <c r="Z294" s="30">
        <v>4.3227078094202405</v>
      </c>
      <c r="AA294" s="30">
        <v>4.632631010264722</v>
      </c>
      <c r="AB294" s="31">
        <v>4.345500735392433</v>
      </c>
      <c r="AC294" s="17">
        <v>3.877713075701429</v>
      </c>
      <c r="AD294" s="49">
        <f t="shared" si="44"/>
        <v>3.9620802953141707</v>
      </c>
      <c r="AE294" s="59">
        <f t="shared" si="45"/>
        <v>0.021756952607299516</v>
      </c>
    </row>
    <row r="295" spans="1:31" ht="12">
      <c r="A295" s="13" t="s">
        <v>709</v>
      </c>
      <c r="B295" s="19" t="s">
        <v>625</v>
      </c>
      <c r="C295" s="5" t="s">
        <v>1106</v>
      </c>
      <c r="D295" s="8">
        <v>8140</v>
      </c>
      <c r="E295" s="8">
        <v>8115</v>
      </c>
      <c r="F295" s="5">
        <f t="shared" si="38"/>
        <v>8127.5</v>
      </c>
      <c r="G295" s="52"/>
      <c r="H295" s="50"/>
      <c r="I295" s="44"/>
      <c r="J295" s="44">
        <v>483.22495160241516</v>
      </c>
      <c r="K295" s="44">
        <v>2120.016232310952</v>
      </c>
      <c r="L295" s="44">
        <v>2389.4303234616023</v>
      </c>
      <c r="M295" s="44">
        <f t="shared" si="39"/>
        <v>-269.41409115065017</v>
      </c>
      <c r="N295" s="44">
        <f t="shared" si="40"/>
        <v>-44.21804903559901</v>
      </c>
      <c r="O295" s="44"/>
      <c r="P295" s="44"/>
      <c r="Q295" s="44"/>
      <c r="R295" s="44">
        <f t="shared" si="41"/>
        <v>0</v>
      </c>
      <c r="S295" s="44">
        <f t="shared" si="42"/>
        <v>-44.21804903559901</v>
      </c>
      <c r="T295" s="44">
        <f t="shared" si="43"/>
        <v>8083.281950964401</v>
      </c>
      <c r="U295" s="5">
        <v>357</v>
      </c>
      <c r="V295" s="29">
        <v>4.484647725824946</v>
      </c>
      <c r="W295" s="30">
        <v>3.549708328161847</v>
      </c>
      <c r="X295" s="30">
        <v>3.8130381303813037</v>
      </c>
      <c r="Y295" s="30">
        <v>4.526496565260059</v>
      </c>
      <c r="Z295" s="30">
        <v>3.6941580756013748</v>
      </c>
      <c r="AA295" s="30">
        <v>4.07361963190184</v>
      </c>
      <c r="AB295" s="31">
        <v>4.23572744014733</v>
      </c>
      <c r="AC295" s="17">
        <v>4.385749385749386</v>
      </c>
      <c r="AD295" s="49">
        <f t="shared" si="44"/>
        <v>4.4165229193496955</v>
      </c>
      <c r="AE295" s="59">
        <f t="shared" si="45"/>
        <v>0.007016710462367523</v>
      </c>
    </row>
    <row r="296" spans="1:31" ht="12">
      <c r="A296" s="13" t="s">
        <v>709</v>
      </c>
      <c r="B296" s="19" t="s">
        <v>627</v>
      </c>
      <c r="C296" s="5" t="s">
        <v>1107</v>
      </c>
      <c r="D296" s="8">
        <v>29967</v>
      </c>
      <c r="E296" s="8">
        <v>30238</v>
      </c>
      <c r="F296" s="5">
        <f t="shared" si="38"/>
        <v>30102.5</v>
      </c>
      <c r="G296" s="52">
        <v>43650</v>
      </c>
      <c r="H296" s="50">
        <f>G296</f>
        <v>43650</v>
      </c>
      <c r="I296" s="44">
        <f>G296/365+(H296*10/24)/365</f>
        <v>169.41780821917808</v>
      </c>
      <c r="J296" s="44">
        <v>4453.355082468866</v>
      </c>
      <c r="K296" s="44">
        <v>9490.266744986151</v>
      </c>
      <c r="L296" s="44">
        <v>7016.548850495676</v>
      </c>
      <c r="M296" s="44">
        <f t="shared" si="39"/>
        <v>2473.7178944904754</v>
      </c>
      <c r="N296" s="44">
        <f t="shared" si="40"/>
        <v>406.0031852515618</v>
      </c>
      <c r="O296" s="44"/>
      <c r="P296" s="44"/>
      <c r="Q296" s="44"/>
      <c r="R296" s="44">
        <f t="shared" si="41"/>
        <v>0</v>
      </c>
      <c r="S296" s="44">
        <f t="shared" si="42"/>
        <v>575.4209934707399</v>
      </c>
      <c r="T296" s="44">
        <f t="shared" si="43"/>
        <v>30677.92099347074</v>
      </c>
      <c r="U296" s="5">
        <v>2605</v>
      </c>
      <c r="V296" s="29">
        <v>8.96070246149417</v>
      </c>
      <c r="W296" s="30">
        <v>7.191066822149192</v>
      </c>
      <c r="X296" s="30">
        <v>9.16996879054599</v>
      </c>
      <c r="Y296" s="30">
        <v>10.47883414295628</v>
      </c>
      <c r="Z296" s="30">
        <v>8.93631669535284</v>
      </c>
      <c r="AA296" s="30">
        <v>8.132601955640354</v>
      </c>
      <c r="AB296" s="31">
        <v>7.6392162143963365</v>
      </c>
      <c r="AC296" s="17">
        <v>8.692895518403578</v>
      </c>
      <c r="AD296" s="49">
        <f t="shared" si="44"/>
        <v>8.491448949733032</v>
      </c>
      <c r="AE296" s="59">
        <f t="shared" si="45"/>
        <v>-0.0231737018170835</v>
      </c>
    </row>
    <row r="297" spans="1:31" ht="12">
      <c r="A297" s="13" t="s">
        <v>709</v>
      </c>
      <c r="B297" s="19" t="s">
        <v>630</v>
      </c>
      <c r="C297" s="5" t="s">
        <v>1108</v>
      </c>
      <c r="D297" s="8">
        <v>25176</v>
      </c>
      <c r="E297" s="8">
        <v>25392</v>
      </c>
      <c r="F297" s="5">
        <f t="shared" si="38"/>
        <v>25284</v>
      </c>
      <c r="G297" s="52">
        <v>21461</v>
      </c>
      <c r="H297" s="50">
        <f>G297</f>
        <v>21461</v>
      </c>
      <c r="I297" s="44">
        <f>G297/365+(H297*10/24)/365</f>
        <v>83.2961187214612</v>
      </c>
      <c r="J297" s="44">
        <v>3117.5004690041305</v>
      </c>
      <c r="K297" s="44">
        <v>4083.3883514939207</v>
      </c>
      <c r="L297" s="44">
        <v>4920.216113624794</v>
      </c>
      <c r="M297" s="44">
        <f t="shared" si="39"/>
        <v>-836.8277621308735</v>
      </c>
      <c r="N297" s="44">
        <f t="shared" si="40"/>
        <v>-137.34578938397982</v>
      </c>
      <c r="O297" s="44"/>
      <c r="P297" s="44"/>
      <c r="Q297" s="44"/>
      <c r="R297" s="44">
        <f t="shared" si="41"/>
        <v>0</v>
      </c>
      <c r="S297" s="44">
        <f t="shared" si="42"/>
        <v>-54.04967066251862</v>
      </c>
      <c r="T297" s="44">
        <f t="shared" si="43"/>
        <v>25229.95032933748</v>
      </c>
      <c r="U297" s="5">
        <v>2104</v>
      </c>
      <c r="V297" s="29">
        <v>10.029770640278418</v>
      </c>
      <c r="W297" s="30">
        <v>8.497957822789031</v>
      </c>
      <c r="X297" s="30">
        <v>8.754863813229571</v>
      </c>
      <c r="Y297" s="30">
        <v>8.355850323425857</v>
      </c>
      <c r="Z297" s="30">
        <v>8.437842444904419</v>
      </c>
      <c r="AA297" s="30">
        <v>8.703867492160489</v>
      </c>
      <c r="AB297" s="31">
        <v>8.49041597073093</v>
      </c>
      <c r="AC297" s="17">
        <v>8.357165554496346</v>
      </c>
      <c r="AD297" s="49">
        <f t="shared" si="44"/>
        <v>8.339295054233464</v>
      </c>
      <c r="AE297" s="59">
        <f t="shared" si="45"/>
        <v>-0.002138344651227751</v>
      </c>
    </row>
    <row r="298" spans="1:31" ht="12">
      <c r="A298" s="13" t="s">
        <v>709</v>
      </c>
      <c r="B298" s="19" t="s">
        <v>626</v>
      </c>
      <c r="C298" s="5" t="s">
        <v>1109</v>
      </c>
      <c r="D298" s="8">
        <v>7204</v>
      </c>
      <c r="E298" s="8">
        <v>7308</v>
      </c>
      <c r="F298" s="5">
        <f t="shared" si="38"/>
        <v>7256</v>
      </c>
      <c r="G298" s="52"/>
      <c r="H298" s="50"/>
      <c r="I298" s="44"/>
      <c r="J298" s="44">
        <v>314.4987695816048</v>
      </c>
      <c r="K298" s="44">
        <v>930.8711764323348</v>
      </c>
      <c r="L298" s="44">
        <v>2482.646481014071</v>
      </c>
      <c r="M298" s="44">
        <f t="shared" si="39"/>
        <v>-1551.7753045817362</v>
      </c>
      <c r="N298" s="44">
        <f t="shared" si="40"/>
        <v>-254.68777901397158</v>
      </c>
      <c r="O298" s="44"/>
      <c r="P298" s="44"/>
      <c r="Q298" s="44"/>
      <c r="R298" s="44">
        <f t="shared" si="41"/>
        <v>0</v>
      </c>
      <c r="S298" s="44">
        <f t="shared" si="42"/>
        <v>-254.68777901397158</v>
      </c>
      <c r="T298" s="44">
        <f t="shared" si="43"/>
        <v>7001.3122209860285</v>
      </c>
      <c r="U298" s="5">
        <v>295</v>
      </c>
      <c r="V298" s="29">
        <v>2.8926245645918525</v>
      </c>
      <c r="W298" s="30">
        <v>3.431372549019608</v>
      </c>
      <c r="X298" s="30">
        <v>3.7833063447666717</v>
      </c>
      <c r="Y298" s="30">
        <v>4.192318968044562</v>
      </c>
      <c r="Z298" s="30">
        <v>3.523658852293974</v>
      </c>
      <c r="AA298" s="30">
        <v>3.3608658501851325</v>
      </c>
      <c r="AB298" s="31">
        <v>3.870967741935484</v>
      </c>
      <c r="AC298" s="17">
        <v>4.094947251526929</v>
      </c>
      <c r="AD298" s="49">
        <f t="shared" si="44"/>
        <v>4.213495851759825</v>
      </c>
      <c r="AE298" s="59">
        <f t="shared" si="45"/>
        <v>0.028949970036534992</v>
      </c>
    </row>
    <row r="299" spans="1:31" ht="12">
      <c r="A299" s="13" t="s">
        <v>709</v>
      </c>
      <c r="B299" s="19" t="s">
        <v>632</v>
      </c>
      <c r="C299" s="5" t="s">
        <v>1110</v>
      </c>
      <c r="D299" s="8">
        <v>14179</v>
      </c>
      <c r="E299" s="8">
        <v>14331</v>
      </c>
      <c r="F299" s="5">
        <f t="shared" si="38"/>
        <v>14255</v>
      </c>
      <c r="G299" s="52">
        <v>17336</v>
      </c>
      <c r="H299" s="50">
        <f>G299</f>
        <v>17336</v>
      </c>
      <c r="I299" s="44">
        <f>G299/365+(H299*10/24)/365</f>
        <v>67.28584474885845</v>
      </c>
      <c r="J299" s="44">
        <v>815.9142435682667</v>
      </c>
      <c r="K299" s="44">
        <v>1093.3836228840692</v>
      </c>
      <c r="L299" s="44">
        <v>4614.052358245858</v>
      </c>
      <c r="M299" s="44">
        <f t="shared" si="39"/>
        <v>-3520.668735361789</v>
      </c>
      <c r="N299" s="44">
        <f t="shared" si="40"/>
        <v>-577.8357847336088</v>
      </c>
      <c r="O299" s="44"/>
      <c r="P299" s="44"/>
      <c r="Q299" s="44"/>
      <c r="R299" s="44">
        <f t="shared" si="41"/>
        <v>0</v>
      </c>
      <c r="S299" s="44">
        <f t="shared" si="42"/>
        <v>-510.5499399847503</v>
      </c>
      <c r="T299" s="44">
        <f t="shared" si="43"/>
        <v>13744.45006001525</v>
      </c>
      <c r="U299" s="5">
        <v>458</v>
      </c>
      <c r="V299" s="29">
        <v>4.931067182143117</v>
      </c>
      <c r="W299" s="30">
        <v>3.9929793769197017</v>
      </c>
      <c r="X299" s="30">
        <v>4.7428238379717325</v>
      </c>
      <c r="Y299" s="30">
        <v>4.215422632458754</v>
      </c>
      <c r="Z299" s="30">
        <v>4.077516029104531</v>
      </c>
      <c r="AA299" s="30">
        <v>3.9711449182201273</v>
      </c>
      <c r="AB299" s="31">
        <v>3.969097739031824</v>
      </c>
      <c r="AC299" s="17">
        <v>3.2301290641088936</v>
      </c>
      <c r="AD299" s="49">
        <f t="shared" si="44"/>
        <v>3.3322540952903856</v>
      </c>
      <c r="AE299" s="59">
        <f t="shared" si="45"/>
        <v>0.03161639338695144</v>
      </c>
    </row>
    <row r="300" spans="1:31" ht="12">
      <c r="A300" s="13" t="s">
        <v>709</v>
      </c>
      <c r="B300" s="19" t="s">
        <v>631</v>
      </c>
      <c r="C300" s="5" t="s">
        <v>1111</v>
      </c>
      <c r="D300" s="8">
        <v>6478</v>
      </c>
      <c r="E300" s="8">
        <v>6442</v>
      </c>
      <c r="F300" s="5">
        <f t="shared" si="38"/>
        <v>6460</v>
      </c>
      <c r="G300" s="52">
        <v>22038</v>
      </c>
      <c r="H300" s="50">
        <f>G300</f>
        <v>22038</v>
      </c>
      <c r="I300" s="44">
        <f>G300/365+(H300*10/24)/365</f>
        <v>85.53561643835616</v>
      </c>
      <c r="J300" s="44">
        <v>449.33612441822004</v>
      </c>
      <c r="K300" s="44">
        <v>1221.1416799517249</v>
      </c>
      <c r="L300" s="44">
        <v>1952.1264259826892</v>
      </c>
      <c r="M300" s="44">
        <f t="shared" si="39"/>
        <v>-730.9847460309643</v>
      </c>
      <c r="N300" s="44">
        <f t="shared" si="40"/>
        <v>-119.97412312854098</v>
      </c>
      <c r="O300" s="44"/>
      <c r="P300" s="44"/>
      <c r="Q300" s="44"/>
      <c r="R300" s="44">
        <f t="shared" si="41"/>
        <v>0</v>
      </c>
      <c r="S300" s="44">
        <f t="shared" si="42"/>
        <v>-34.43850669018482</v>
      </c>
      <c r="T300" s="44">
        <f t="shared" si="43"/>
        <v>6425.561493309815</v>
      </c>
      <c r="U300" s="5">
        <v>327</v>
      </c>
      <c r="V300" s="29">
        <v>5.520867564903057</v>
      </c>
      <c r="W300" s="30">
        <v>4.015735125389281</v>
      </c>
      <c r="X300" s="30">
        <v>4.853108261645836</v>
      </c>
      <c r="Y300" s="30">
        <v>5.097475231703419</v>
      </c>
      <c r="Z300" s="30">
        <v>4.55969915387026</v>
      </c>
      <c r="AA300" s="30">
        <v>4.9821511718143725</v>
      </c>
      <c r="AB300" s="31">
        <v>4.272840273461777</v>
      </c>
      <c r="AC300" s="17">
        <v>5.0478542760111145</v>
      </c>
      <c r="AD300" s="49">
        <f t="shared" si="44"/>
        <v>5.089049421446933</v>
      </c>
      <c r="AE300" s="59">
        <f t="shared" si="45"/>
        <v>0.008160922083585015</v>
      </c>
    </row>
    <row r="301" spans="1:31" ht="12">
      <c r="A301" s="13" t="s">
        <v>709</v>
      </c>
      <c r="B301" s="19" t="s">
        <v>628</v>
      </c>
      <c r="C301" s="5" t="s">
        <v>1112</v>
      </c>
      <c r="D301" s="8">
        <v>6273</v>
      </c>
      <c r="E301" s="8">
        <v>6275</v>
      </c>
      <c r="F301" s="5">
        <f t="shared" si="38"/>
        <v>6274</v>
      </c>
      <c r="G301" s="52">
        <v>6017</v>
      </c>
      <c r="H301" s="50">
        <f>G301</f>
        <v>6017</v>
      </c>
      <c r="I301" s="44">
        <f>G301/365+(H301*10/24)/365</f>
        <v>23.353652968036528</v>
      </c>
      <c r="J301" s="44">
        <v>273.9687565836545</v>
      </c>
      <c r="K301" s="44">
        <v>1136.2399278952507</v>
      </c>
      <c r="L301" s="44">
        <v>2031.5624335451869</v>
      </c>
      <c r="M301" s="44">
        <f t="shared" si="39"/>
        <v>-895.3225056499361</v>
      </c>
      <c r="N301" s="44">
        <f t="shared" si="40"/>
        <v>-146.94633932627804</v>
      </c>
      <c r="O301" s="44"/>
      <c r="P301" s="44"/>
      <c r="Q301" s="44"/>
      <c r="R301" s="44">
        <f t="shared" si="41"/>
        <v>0</v>
      </c>
      <c r="S301" s="44">
        <f t="shared" si="42"/>
        <v>-123.59268635824151</v>
      </c>
      <c r="T301" s="44">
        <f t="shared" si="43"/>
        <v>6150.407313641758</v>
      </c>
      <c r="U301" s="5">
        <v>206</v>
      </c>
      <c r="V301" s="29">
        <v>2.470762642068852</v>
      </c>
      <c r="W301" s="30">
        <v>2.3444088379153314</v>
      </c>
      <c r="X301" s="30">
        <v>3.095198259996654</v>
      </c>
      <c r="Y301" s="30">
        <v>3.2867707477403454</v>
      </c>
      <c r="Z301" s="30">
        <v>4.074979625101874</v>
      </c>
      <c r="AA301" s="30">
        <v>3.0317460317460316</v>
      </c>
      <c r="AB301" s="31">
        <v>2.6340996168582373</v>
      </c>
      <c r="AC301" s="17">
        <v>3.2839151920930973</v>
      </c>
      <c r="AD301" s="49">
        <f t="shared" si="44"/>
        <v>3.3493716675168295</v>
      </c>
      <c r="AE301" s="59">
        <f t="shared" si="45"/>
        <v>0.019932450016168522</v>
      </c>
    </row>
    <row r="302" spans="1:31" ht="12">
      <c r="A302" s="13" t="s">
        <v>709</v>
      </c>
      <c r="B302" s="19" t="s">
        <v>634</v>
      </c>
      <c r="C302" s="5" t="s">
        <v>1113</v>
      </c>
      <c r="D302" s="8">
        <v>2076</v>
      </c>
      <c r="E302" s="8">
        <v>2058</v>
      </c>
      <c r="F302" s="5">
        <f t="shared" si="38"/>
        <v>2067</v>
      </c>
      <c r="G302" s="52"/>
      <c r="H302" s="50"/>
      <c r="I302" s="44"/>
      <c r="J302" s="44">
        <v>57.57927222462117</v>
      </c>
      <c r="K302" s="44">
        <v>142.37900583064138</v>
      </c>
      <c r="L302" s="44">
        <v>637.4643419591147</v>
      </c>
      <c r="M302" s="44">
        <f t="shared" si="39"/>
        <v>-495.0853361284733</v>
      </c>
      <c r="N302" s="44">
        <f t="shared" si="40"/>
        <v>-81.25672854094891</v>
      </c>
      <c r="O302" s="44"/>
      <c r="P302" s="44"/>
      <c r="Q302" s="44"/>
      <c r="R302" s="44">
        <f t="shared" si="41"/>
        <v>0</v>
      </c>
      <c r="S302" s="44">
        <f t="shared" si="42"/>
        <v>-81.25672854094891</v>
      </c>
      <c r="T302" s="44">
        <f t="shared" si="43"/>
        <v>1985.7432714590511</v>
      </c>
      <c r="U302" s="5">
        <v>55</v>
      </c>
      <c r="V302" s="29">
        <v>3.2520325203252036</v>
      </c>
      <c r="W302" s="30">
        <v>2.7341772151898733</v>
      </c>
      <c r="X302" s="30">
        <v>3.942115768463074</v>
      </c>
      <c r="Y302" s="30">
        <v>2.5803310613437196</v>
      </c>
      <c r="Z302" s="30">
        <v>2.0742884708152434</v>
      </c>
      <c r="AA302" s="30">
        <v>1.6200294550810017</v>
      </c>
      <c r="AB302" s="31">
        <v>1.6593460224499756</v>
      </c>
      <c r="AC302" s="17">
        <v>2.649325626204239</v>
      </c>
      <c r="AD302" s="49">
        <f t="shared" si="44"/>
        <v>2.769743742331204</v>
      </c>
      <c r="AE302" s="59">
        <f t="shared" si="45"/>
        <v>0.04545236528719635</v>
      </c>
    </row>
    <row r="303" spans="1:31" ht="12">
      <c r="A303" s="13" t="s">
        <v>709</v>
      </c>
      <c r="B303" s="19" t="s">
        <v>633</v>
      </c>
      <c r="C303" s="5" t="s">
        <v>1114</v>
      </c>
      <c r="D303" s="8">
        <v>6497</v>
      </c>
      <c r="E303" s="8">
        <v>6542</v>
      </c>
      <c r="F303" s="5">
        <f t="shared" si="38"/>
        <v>6519.5</v>
      </c>
      <c r="G303" s="52"/>
      <c r="H303" s="50"/>
      <c r="I303" s="44"/>
      <c r="J303" s="44">
        <v>173.03516288735094</v>
      </c>
      <c r="K303" s="44">
        <v>402.50134959011314</v>
      </c>
      <c r="L303" s="44">
        <v>2367.4672047470594</v>
      </c>
      <c r="M303" s="44">
        <f t="shared" si="39"/>
        <v>-1964.9658551569464</v>
      </c>
      <c r="N303" s="44">
        <f t="shared" si="40"/>
        <v>-322.50338564519404</v>
      </c>
      <c r="O303" s="44"/>
      <c r="P303" s="44"/>
      <c r="Q303" s="44"/>
      <c r="R303" s="44">
        <f t="shared" si="41"/>
        <v>0</v>
      </c>
      <c r="S303" s="44">
        <f t="shared" si="42"/>
        <v>-322.50338564519404</v>
      </c>
      <c r="T303" s="44">
        <f t="shared" si="43"/>
        <v>6196.996614354806</v>
      </c>
      <c r="U303" s="5">
        <v>216</v>
      </c>
      <c r="V303" s="29">
        <v>2.670481640438722</v>
      </c>
      <c r="W303" s="30">
        <v>3.408029878618114</v>
      </c>
      <c r="X303" s="30">
        <v>2.984841381465854</v>
      </c>
      <c r="Y303" s="30">
        <v>3.951038115897118</v>
      </c>
      <c r="Z303" s="30">
        <v>4.370656370656371</v>
      </c>
      <c r="AA303" s="30">
        <v>3.303488731089842</v>
      </c>
      <c r="AB303" s="31">
        <v>4.101622283440466</v>
      </c>
      <c r="AC303" s="17">
        <v>3.3246113590888102</v>
      </c>
      <c r="AD303" s="49">
        <f t="shared" si="44"/>
        <v>3.485559432123211</v>
      </c>
      <c r="AE303" s="59">
        <f t="shared" si="45"/>
        <v>0.048411094004838</v>
      </c>
    </row>
    <row r="304" spans="1:31" ht="12">
      <c r="A304" s="13" t="s">
        <v>709</v>
      </c>
      <c r="B304" s="19" t="s">
        <v>629</v>
      </c>
      <c r="C304" s="5" t="s">
        <v>1115</v>
      </c>
      <c r="D304" s="8">
        <v>6448</v>
      </c>
      <c r="E304" s="8">
        <v>6428</v>
      </c>
      <c r="F304" s="5">
        <f t="shared" si="38"/>
        <v>6438</v>
      </c>
      <c r="G304" s="52">
        <v>8475</v>
      </c>
      <c r="H304" s="50">
        <f>G304</f>
        <v>8475</v>
      </c>
      <c r="I304" s="44">
        <f>G304/365+(H304*10/24)/365</f>
        <v>32.89383561643836</v>
      </c>
      <c r="J304" s="44">
        <v>262.4259456952351</v>
      </c>
      <c r="K304" s="44">
        <v>483.6634517242043</v>
      </c>
      <c r="L304" s="44">
        <v>1917.0546322696498</v>
      </c>
      <c r="M304" s="44">
        <f t="shared" si="39"/>
        <v>-1433.3911805454454</v>
      </c>
      <c r="N304" s="44">
        <f t="shared" si="40"/>
        <v>-235.25778194397424</v>
      </c>
      <c r="O304" s="44"/>
      <c r="P304" s="44"/>
      <c r="Q304" s="44"/>
      <c r="R304" s="44">
        <f t="shared" si="41"/>
        <v>0</v>
      </c>
      <c r="S304" s="44">
        <f t="shared" si="42"/>
        <v>-202.36394632753587</v>
      </c>
      <c r="T304" s="44">
        <f t="shared" si="43"/>
        <v>6235.636053672464</v>
      </c>
      <c r="U304" s="5">
        <v>224</v>
      </c>
      <c r="V304" s="29">
        <v>2.714019851116625</v>
      </c>
      <c r="W304" s="30">
        <v>3.114294612270321</v>
      </c>
      <c r="X304" s="30">
        <v>4.529993815708101</v>
      </c>
      <c r="Y304" s="30">
        <v>3.6222910216718267</v>
      </c>
      <c r="Z304" s="30">
        <v>2.451132485262178</v>
      </c>
      <c r="AA304" s="30">
        <v>3.384567613724577</v>
      </c>
      <c r="AB304" s="31">
        <v>2.664381427235899</v>
      </c>
      <c r="AC304" s="17">
        <v>3.4739454094292808</v>
      </c>
      <c r="AD304" s="49">
        <f t="shared" si="44"/>
        <v>3.592255835201859</v>
      </c>
      <c r="AE304" s="59">
        <f t="shared" si="45"/>
        <v>0.03405650113310644</v>
      </c>
    </row>
    <row r="305" spans="1:31" ht="12">
      <c r="A305" s="13" t="s">
        <v>709</v>
      </c>
      <c r="B305" s="19" t="s">
        <v>635</v>
      </c>
      <c r="C305" s="5" t="s">
        <v>1116</v>
      </c>
      <c r="D305" s="8">
        <v>8095</v>
      </c>
      <c r="E305" s="8">
        <v>8046</v>
      </c>
      <c r="F305" s="5">
        <f t="shared" si="38"/>
        <v>8070.5</v>
      </c>
      <c r="G305" s="52">
        <v>7125</v>
      </c>
      <c r="H305" s="50">
        <f>G305</f>
        <v>7125</v>
      </c>
      <c r="I305" s="44">
        <f>G305/365+(H305*10/24)/365</f>
        <v>27.654109589041095</v>
      </c>
      <c r="J305" s="44">
        <v>233.4302873702713</v>
      </c>
      <c r="K305" s="44">
        <v>691.7949603572206</v>
      </c>
      <c r="L305" s="44">
        <v>2907.353958217578</v>
      </c>
      <c r="M305" s="44">
        <f t="shared" si="39"/>
        <v>-2215.5589978603575</v>
      </c>
      <c r="N305" s="44">
        <f t="shared" si="40"/>
        <v>-363.6324142892385</v>
      </c>
      <c r="O305" s="44"/>
      <c r="P305" s="44"/>
      <c r="Q305" s="44"/>
      <c r="R305" s="44">
        <f t="shared" si="41"/>
        <v>0</v>
      </c>
      <c r="S305" s="44">
        <f t="shared" si="42"/>
        <v>-335.97830470019744</v>
      </c>
      <c r="T305" s="44">
        <f t="shared" si="43"/>
        <v>7734.521695299803</v>
      </c>
      <c r="U305" s="5">
        <v>286</v>
      </c>
      <c r="V305" s="29">
        <v>4.568527918781726</v>
      </c>
      <c r="W305" s="30">
        <v>3.5392535392535396</v>
      </c>
      <c r="X305" s="30">
        <v>3.811976819059884</v>
      </c>
      <c r="Y305" s="30">
        <v>3.8162093171665608</v>
      </c>
      <c r="Z305" s="30">
        <v>3.270614976638465</v>
      </c>
      <c r="AA305" s="30">
        <v>3.680218823821957</v>
      </c>
      <c r="AB305" s="31">
        <v>3.919622922351774</v>
      </c>
      <c r="AC305" s="17">
        <v>3.5330450895614574</v>
      </c>
      <c r="AD305" s="49">
        <f t="shared" si="44"/>
        <v>3.697707644595522</v>
      </c>
      <c r="AE305" s="59">
        <f t="shared" si="45"/>
        <v>0.04660641199303338</v>
      </c>
    </row>
    <row r="306" spans="1:31" ht="12">
      <c r="A306" s="13" t="s">
        <v>709</v>
      </c>
      <c r="B306" s="19" t="s">
        <v>636</v>
      </c>
      <c r="C306" s="5" t="s">
        <v>1117</v>
      </c>
      <c r="D306" s="8">
        <v>46518</v>
      </c>
      <c r="E306" s="8">
        <v>46744</v>
      </c>
      <c r="F306" s="5">
        <f t="shared" si="38"/>
        <v>46631</v>
      </c>
      <c r="G306" s="52">
        <v>37524</v>
      </c>
      <c r="H306" s="50">
        <f>G306</f>
        <v>37524</v>
      </c>
      <c r="I306" s="44">
        <f>G306/365+(H306*10/24)/365</f>
        <v>145.64109589041095</v>
      </c>
      <c r="J306" s="44">
        <v>5098.706258566258</v>
      </c>
      <c r="K306" s="44">
        <v>10687.4551153405</v>
      </c>
      <c r="L306" s="44">
        <v>12561.940568736285</v>
      </c>
      <c r="M306" s="44">
        <f t="shared" si="39"/>
        <v>-1874.485453395786</v>
      </c>
      <c r="N306" s="44">
        <f t="shared" si="40"/>
        <v>-307.65313477394875</v>
      </c>
      <c r="O306" s="44"/>
      <c r="P306" s="44"/>
      <c r="Q306" s="44"/>
      <c r="R306" s="44">
        <f t="shared" si="41"/>
        <v>0</v>
      </c>
      <c r="S306" s="44">
        <f t="shared" si="42"/>
        <v>-162.0120388835378</v>
      </c>
      <c r="T306" s="44">
        <f t="shared" si="43"/>
        <v>46468.987961116465</v>
      </c>
      <c r="U306" s="5">
        <v>3534</v>
      </c>
      <c r="V306" s="29">
        <v>6.61893856860173</v>
      </c>
      <c r="W306" s="30">
        <v>8.606584344087908</v>
      </c>
      <c r="X306" s="30">
        <v>9.012143091565475</v>
      </c>
      <c r="Y306" s="30">
        <v>7.417360337331498</v>
      </c>
      <c r="Z306" s="30">
        <v>6.916991740580121</v>
      </c>
      <c r="AA306" s="30">
        <v>6.839684055203541</v>
      </c>
      <c r="AB306" s="31">
        <v>7.298213784314996</v>
      </c>
      <c r="AC306" s="17">
        <v>7.597059202889205</v>
      </c>
      <c r="AD306" s="49">
        <f t="shared" si="44"/>
        <v>7.6050720169699435</v>
      </c>
      <c r="AE306" s="59">
        <f t="shared" si="45"/>
        <v>0.001054725765160736</v>
      </c>
    </row>
    <row r="307" spans="1:31" ht="12">
      <c r="A307" s="13" t="s">
        <v>709</v>
      </c>
      <c r="B307" s="19" t="s">
        <v>641</v>
      </c>
      <c r="C307" s="5" t="s">
        <v>1118</v>
      </c>
      <c r="D307" s="8">
        <v>15946</v>
      </c>
      <c r="E307" s="8">
        <v>16025</v>
      </c>
      <c r="F307" s="5">
        <f t="shared" si="38"/>
        <v>15985.5</v>
      </c>
      <c r="G307" s="52"/>
      <c r="H307" s="50"/>
      <c r="I307" s="44"/>
      <c r="J307" s="44">
        <v>968.4625595758528</v>
      </c>
      <c r="K307" s="44">
        <v>1818.9070441307522</v>
      </c>
      <c r="L307" s="44">
        <v>5007.824292837189</v>
      </c>
      <c r="M307" s="44">
        <f t="shared" si="39"/>
        <v>-3188.917248706437</v>
      </c>
      <c r="N307" s="44">
        <f t="shared" si="40"/>
        <v>-523.386503918685</v>
      </c>
      <c r="O307" s="44"/>
      <c r="P307" s="44"/>
      <c r="Q307" s="44"/>
      <c r="R307" s="44">
        <f t="shared" si="41"/>
        <v>0</v>
      </c>
      <c r="S307" s="44">
        <f t="shared" si="42"/>
        <v>-523.386503918685</v>
      </c>
      <c r="T307" s="44">
        <f t="shared" si="43"/>
        <v>15462.113496081314</v>
      </c>
      <c r="U307" s="5">
        <v>914</v>
      </c>
      <c r="V307" s="29">
        <v>5.702115965924705</v>
      </c>
      <c r="W307" s="30">
        <v>7.304231922692436</v>
      </c>
      <c r="X307" s="30">
        <v>7.275236593059938</v>
      </c>
      <c r="Y307" s="30">
        <v>6.987212943632567</v>
      </c>
      <c r="Z307" s="30">
        <v>6.068823035702757</v>
      </c>
      <c r="AA307" s="30">
        <v>5.792098197161488</v>
      </c>
      <c r="AB307" s="31">
        <v>5.9734513274336285</v>
      </c>
      <c r="AC307" s="17">
        <v>5.731844976796689</v>
      </c>
      <c r="AD307" s="49">
        <f t="shared" si="44"/>
        <v>5.911222940069883</v>
      </c>
      <c r="AE307" s="59">
        <f t="shared" si="45"/>
        <v>0.03129497814392074</v>
      </c>
    </row>
    <row r="308" spans="1:31" ht="12">
      <c r="A308" s="13" t="s">
        <v>709</v>
      </c>
      <c r="B308" s="19" t="s">
        <v>637</v>
      </c>
      <c r="C308" s="5" t="s">
        <v>1119</v>
      </c>
      <c r="D308" s="8">
        <v>39546</v>
      </c>
      <c r="E308" s="8">
        <v>39886</v>
      </c>
      <c r="F308" s="5">
        <f t="shared" si="38"/>
        <v>39716</v>
      </c>
      <c r="G308" s="52">
        <v>48873</v>
      </c>
      <c r="H308" s="50">
        <f aca="true" t="shared" si="48" ref="H308:H314">G308</f>
        <v>48873</v>
      </c>
      <c r="I308" s="44">
        <f aca="true" t="shared" si="49" ref="I308:I314">G308/365+(H308*10/24)/365</f>
        <v>189.68972602739726</v>
      </c>
      <c r="J308" s="44">
        <v>5170.208764285574</v>
      </c>
      <c r="K308" s="44">
        <v>8252.538275373592</v>
      </c>
      <c r="L308" s="44">
        <v>9580.1448595467</v>
      </c>
      <c r="M308" s="44">
        <f t="shared" si="39"/>
        <v>-1327.6065841731088</v>
      </c>
      <c r="N308" s="44">
        <f t="shared" si="40"/>
        <v>-217.89570392635696</v>
      </c>
      <c r="O308" s="44"/>
      <c r="P308" s="44"/>
      <c r="Q308" s="44"/>
      <c r="R308" s="44">
        <f t="shared" si="41"/>
        <v>0</v>
      </c>
      <c r="S308" s="44">
        <f t="shared" si="42"/>
        <v>-28.205977898959702</v>
      </c>
      <c r="T308" s="44">
        <f t="shared" si="43"/>
        <v>39687.79402210104</v>
      </c>
      <c r="U308" s="5">
        <v>3770</v>
      </c>
      <c r="V308" s="29">
        <v>11.347303746777113</v>
      </c>
      <c r="W308" s="30">
        <v>9.6947887511662</v>
      </c>
      <c r="X308" s="30">
        <v>8.686922060766182</v>
      </c>
      <c r="Y308" s="30">
        <v>9.201588462744278</v>
      </c>
      <c r="Z308" s="30">
        <v>9.548182597625296</v>
      </c>
      <c r="AA308" s="30">
        <v>9.321378883907869</v>
      </c>
      <c r="AB308" s="31">
        <v>9.399091233981723</v>
      </c>
      <c r="AC308" s="17">
        <v>9.533201840894149</v>
      </c>
      <c r="AD308" s="49">
        <f t="shared" si="44"/>
        <v>9.499142224686489</v>
      </c>
      <c r="AE308" s="59">
        <f t="shared" si="45"/>
        <v>-0.003572736293231101</v>
      </c>
    </row>
    <row r="309" spans="1:31" ht="12">
      <c r="A309" s="13" t="s">
        <v>709</v>
      </c>
      <c r="B309" s="19" t="s">
        <v>638</v>
      </c>
      <c r="C309" s="5" t="s">
        <v>1120</v>
      </c>
      <c r="D309" s="8">
        <v>18780</v>
      </c>
      <c r="E309" s="8">
        <v>18869</v>
      </c>
      <c r="F309" s="5">
        <f t="shared" si="38"/>
        <v>18824.5</v>
      </c>
      <c r="G309" s="52">
        <v>12889</v>
      </c>
      <c r="H309" s="50">
        <f t="shared" si="48"/>
        <v>12889</v>
      </c>
      <c r="I309" s="44">
        <f t="shared" si="49"/>
        <v>50.02579908675799</v>
      </c>
      <c r="J309" s="44">
        <v>1067.8201464369351</v>
      </c>
      <c r="K309" s="44">
        <v>1662.5995459005192</v>
      </c>
      <c r="L309" s="44">
        <v>5860.66625858565</v>
      </c>
      <c r="M309" s="44">
        <f t="shared" si="39"/>
        <v>-4198.066712685131</v>
      </c>
      <c r="N309" s="44">
        <f t="shared" si="40"/>
        <v>-689.0148876898456</v>
      </c>
      <c r="O309" s="44"/>
      <c r="P309" s="44"/>
      <c r="Q309" s="44"/>
      <c r="R309" s="44">
        <f t="shared" si="41"/>
        <v>0</v>
      </c>
      <c r="S309" s="44">
        <f t="shared" si="42"/>
        <v>-638.9890886030877</v>
      </c>
      <c r="T309" s="44">
        <f t="shared" si="43"/>
        <v>18185.510911396912</v>
      </c>
      <c r="U309" s="5">
        <v>1033</v>
      </c>
      <c r="V309" s="29">
        <v>5.47913536007398</v>
      </c>
      <c r="W309" s="30">
        <v>5.458122540753233</v>
      </c>
      <c r="X309" s="30">
        <v>5.99731963368327</v>
      </c>
      <c r="Y309" s="30">
        <v>6.072451001981943</v>
      </c>
      <c r="Z309" s="30">
        <v>5.960733126665579</v>
      </c>
      <c r="AA309" s="30">
        <v>5.955483170466884</v>
      </c>
      <c r="AB309" s="31">
        <v>6.178044430030809</v>
      </c>
      <c r="AC309" s="17">
        <v>5.500532481363153</v>
      </c>
      <c r="AD309" s="49">
        <f t="shared" si="44"/>
        <v>5.680346320941777</v>
      </c>
      <c r="AE309" s="59">
        <f t="shared" si="45"/>
        <v>0.03269026047712072</v>
      </c>
    </row>
    <row r="310" spans="1:31" ht="12">
      <c r="A310" s="13" t="s">
        <v>709</v>
      </c>
      <c r="B310" s="19" t="s">
        <v>640</v>
      </c>
      <c r="C310" s="5" t="s">
        <v>1121</v>
      </c>
      <c r="D310" s="8">
        <v>72366</v>
      </c>
      <c r="E310" s="8">
        <v>72924</v>
      </c>
      <c r="F310" s="5">
        <f t="shared" si="38"/>
        <v>72645</v>
      </c>
      <c r="G310" s="52">
        <v>56036</v>
      </c>
      <c r="H310" s="50">
        <f t="shared" si="48"/>
        <v>56036</v>
      </c>
      <c r="I310" s="44">
        <f t="shared" si="49"/>
        <v>217.49132420091325</v>
      </c>
      <c r="J310" s="44">
        <v>10571.589307078877</v>
      </c>
      <c r="K310" s="44">
        <v>18564.547239312247</v>
      </c>
      <c r="L310" s="44">
        <v>14943.034230543553</v>
      </c>
      <c r="M310" s="44">
        <f t="shared" si="39"/>
        <v>3621.513008768694</v>
      </c>
      <c r="N310" s="44">
        <f t="shared" si="40"/>
        <v>594.3870237850673</v>
      </c>
      <c r="O310" s="44"/>
      <c r="P310" s="44"/>
      <c r="Q310" s="44"/>
      <c r="R310" s="44">
        <f t="shared" si="41"/>
        <v>0</v>
      </c>
      <c r="S310" s="44">
        <f t="shared" si="42"/>
        <v>811.8783479859806</v>
      </c>
      <c r="T310" s="44">
        <f t="shared" si="43"/>
        <v>73456.87834798598</v>
      </c>
      <c r="U310" s="5">
        <v>8326</v>
      </c>
      <c r="V310" s="29">
        <v>11.877288036315713</v>
      </c>
      <c r="W310" s="30">
        <v>10.407921021394865</v>
      </c>
      <c r="X310" s="30">
        <v>10.59160989602008</v>
      </c>
      <c r="Y310" s="30">
        <v>10.897509140767825</v>
      </c>
      <c r="Z310" s="30">
        <v>10.836053938963804</v>
      </c>
      <c r="AA310" s="30">
        <v>10.655483943598549</v>
      </c>
      <c r="AB310" s="31">
        <v>10.905773890761218</v>
      </c>
      <c r="AC310" s="17">
        <v>11.505403089848825</v>
      </c>
      <c r="AD310" s="49">
        <f t="shared" si="44"/>
        <v>11.334541008613769</v>
      </c>
      <c r="AE310" s="59">
        <f t="shared" si="45"/>
        <v>-0.0148505949683594</v>
      </c>
    </row>
    <row r="311" spans="1:31" ht="12">
      <c r="A311" s="13" t="s">
        <v>709</v>
      </c>
      <c r="B311" s="19" t="s">
        <v>639</v>
      </c>
      <c r="C311" s="5" t="s">
        <v>1122</v>
      </c>
      <c r="D311" s="8">
        <v>17439</v>
      </c>
      <c r="E311" s="8">
        <v>17465</v>
      </c>
      <c r="F311" s="5">
        <f t="shared" si="38"/>
        <v>17452</v>
      </c>
      <c r="G311" s="52">
        <v>2444</v>
      </c>
      <c r="H311" s="50">
        <f t="shared" si="48"/>
        <v>2444</v>
      </c>
      <c r="I311" s="44">
        <f t="shared" si="49"/>
        <v>9.485844748858447</v>
      </c>
      <c r="J311" s="44">
        <v>1027.8379092809244</v>
      </c>
      <c r="K311" s="44">
        <v>1151.7167445805287</v>
      </c>
      <c r="L311" s="44">
        <v>5524.160200005648</v>
      </c>
      <c r="M311" s="44">
        <f t="shared" si="39"/>
        <v>-4372.443455425119</v>
      </c>
      <c r="N311" s="44">
        <f t="shared" si="40"/>
        <v>-717.634769182359</v>
      </c>
      <c r="O311" s="44"/>
      <c r="P311" s="44"/>
      <c r="Q311" s="44"/>
      <c r="R311" s="44">
        <f t="shared" si="41"/>
        <v>0</v>
      </c>
      <c r="S311" s="44">
        <f t="shared" si="42"/>
        <v>-708.1489244335006</v>
      </c>
      <c r="T311" s="44">
        <f t="shared" si="43"/>
        <v>16743.8510755665</v>
      </c>
      <c r="U311" s="5">
        <v>1218</v>
      </c>
      <c r="V311" s="29">
        <v>8.643842245342366</v>
      </c>
      <c r="W311" s="30">
        <v>6.758604291743446</v>
      </c>
      <c r="X311" s="30">
        <v>7.807308970099667</v>
      </c>
      <c r="Y311" s="30">
        <v>6.719483568075117</v>
      </c>
      <c r="Z311" s="30">
        <v>6.557089377632194</v>
      </c>
      <c r="AA311" s="30">
        <v>6.753787440730889</v>
      </c>
      <c r="AB311" s="31">
        <v>6.512968299711816</v>
      </c>
      <c r="AC311" s="17">
        <v>6.984345432650954</v>
      </c>
      <c r="AD311" s="49">
        <f t="shared" si="44"/>
        <v>7.274312190803996</v>
      </c>
      <c r="AE311" s="59">
        <f t="shared" si="45"/>
        <v>0.04151666909220763</v>
      </c>
    </row>
    <row r="312" spans="1:31" ht="12">
      <c r="A312" s="13" t="s">
        <v>709</v>
      </c>
      <c r="B312" s="19" t="s">
        <v>642</v>
      </c>
      <c r="C312" s="5" t="s">
        <v>1123</v>
      </c>
      <c r="D312" s="8">
        <v>28502</v>
      </c>
      <c r="E312" s="8">
        <v>28878</v>
      </c>
      <c r="F312" s="5">
        <f t="shared" si="38"/>
        <v>28690</v>
      </c>
      <c r="G312" s="52">
        <v>4411</v>
      </c>
      <c r="H312" s="50">
        <f t="shared" si="48"/>
        <v>4411</v>
      </c>
      <c r="I312" s="44">
        <f t="shared" si="49"/>
        <v>17.120319634703197</v>
      </c>
      <c r="J312" s="44">
        <v>2304.310619260704</v>
      </c>
      <c r="K312" s="44">
        <v>5549.750063922838</v>
      </c>
      <c r="L312" s="44">
        <v>8067.871130606993</v>
      </c>
      <c r="M312" s="44">
        <f t="shared" si="39"/>
        <v>-2518.1210666841544</v>
      </c>
      <c r="N312" s="44">
        <f t="shared" si="40"/>
        <v>-413.2909319206784</v>
      </c>
      <c r="O312" s="44"/>
      <c r="P312" s="44"/>
      <c r="Q312" s="44"/>
      <c r="R312" s="44">
        <f t="shared" si="41"/>
        <v>0</v>
      </c>
      <c r="S312" s="44">
        <f t="shared" si="42"/>
        <v>-396.1706122859752</v>
      </c>
      <c r="T312" s="44">
        <f t="shared" si="43"/>
        <v>28293.829387714024</v>
      </c>
      <c r="U312" s="5">
        <v>2109</v>
      </c>
      <c r="V312" s="29">
        <v>7.496181412289977</v>
      </c>
      <c r="W312" s="30">
        <v>6.556190476190476</v>
      </c>
      <c r="X312" s="30">
        <v>6.314908509909841</v>
      </c>
      <c r="Y312" s="30">
        <v>6.281171485356434</v>
      </c>
      <c r="Z312" s="30">
        <v>6.934212937511452</v>
      </c>
      <c r="AA312" s="30">
        <v>7.888856854548075</v>
      </c>
      <c r="AB312" s="31">
        <v>7.5318861690411065</v>
      </c>
      <c r="AC312" s="17">
        <v>7.3994807381938115</v>
      </c>
      <c r="AD312" s="49">
        <f t="shared" si="44"/>
        <v>7.453922094107866</v>
      </c>
      <c r="AE312" s="59">
        <f t="shared" si="45"/>
        <v>0.007357456264876144</v>
      </c>
    </row>
    <row r="313" spans="1:31" ht="12">
      <c r="A313" s="13" t="s">
        <v>710</v>
      </c>
      <c r="B313" s="19" t="s">
        <v>736</v>
      </c>
      <c r="C313" s="5" t="s">
        <v>1124</v>
      </c>
      <c r="D313" s="8">
        <v>28315</v>
      </c>
      <c r="E313" s="8">
        <v>28507</v>
      </c>
      <c r="F313" s="5">
        <f t="shared" si="38"/>
        <v>28411</v>
      </c>
      <c r="G313" s="52">
        <v>18283</v>
      </c>
      <c r="H313" s="50">
        <f t="shared" si="48"/>
        <v>18283</v>
      </c>
      <c r="I313" s="44">
        <f t="shared" si="49"/>
        <v>70.96141552511415</v>
      </c>
      <c r="J313" s="44">
        <v>3304.7175650803465</v>
      </c>
      <c r="K313" s="44">
        <v>7048.13521428094</v>
      </c>
      <c r="L313" s="44">
        <v>6672.571226815206</v>
      </c>
      <c r="M313" s="44">
        <f t="shared" si="39"/>
        <v>375.5639874657345</v>
      </c>
      <c r="N313" s="44">
        <f t="shared" si="40"/>
        <v>61.64008253183331</v>
      </c>
      <c r="O313" s="44">
        <v>691</v>
      </c>
      <c r="P313" s="44"/>
      <c r="Q313" s="44">
        <f>O313+P313</f>
        <v>691</v>
      </c>
      <c r="R313" s="44">
        <f t="shared" si="41"/>
        <v>204.42083333333332</v>
      </c>
      <c r="S313" s="44">
        <f t="shared" si="42"/>
        <v>337.0223313902808</v>
      </c>
      <c r="T313" s="44">
        <f t="shared" si="43"/>
        <v>28748.022331390282</v>
      </c>
      <c r="U313" s="5">
        <v>3134</v>
      </c>
      <c r="V313" s="29">
        <v>9.056232795910342</v>
      </c>
      <c r="W313" s="30">
        <v>9.407914535058682</v>
      </c>
      <c r="X313" s="30">
        <v>8.96675249076458</v>
      </c>
      <c r="Y313" s="30">
        <v>9.343797207177333</v>
      </c>
      <c r="Z313" s="30">
        <v>9.896324222431668</v>
      </c>
      <c r="AA313" s="30">
        <v>10.615068641227976</v>
      </c>
      <c r="AB313" s="31">
        <v>11.567829872261472</v>
      </c>
      <c r="AC313" s="17">
        <v>11.068338336570722</v>
      </c>
      <c r="AD313" s="49">
        <f t="shared" si="44"/>
        <v>10.901619470978186</v>
      </c>
      <c r="AE313" s="59">
        <f t="shared" si="45"/>
        <v>-0.01506268244815779</v>
      </c>
    </row>
    <row r="314" spans="1:31" ht="12">
      <c r="A314" s="13" t="s">
        <v>710</v>
      </c>
      <c r="B314" s="19" t="s">
        <v>737</v>
      </c>
      <c r="C314" s="5" t="s">
        <v>1125</v>
      </c>
      <c r="D314" s="8">
        <v>13753</v>
      </c>
      <c r="E314" s="8">
        <v>13771</v>
      </c>
      <c r="F314" s="5">
        <f t="shared" si="38"/>
        <v>13762</v>
      </c>
      <c r="G314" s="52">
        <v>4004</v>
      </c>
      <c r="H314" s="50">
        <f t="shared" si="48"/>
        <v>4004</v>
      </c>
      <c r="I314" s="44">
        <f t="shared" si="49"/>
        <v>15.540639269406391</v>
      </c>
      <c r="J314" s="44">
        <v>817.0972611432999</v>
      </c>
      <c r="K314" s="44">
        <v>1261.3005227550477</v>
      </c>
      <c r="L314" s="44">
        <v>3769.388273987195</v>
      </c>
      <c r="M314" s="44">
        <f t="shared" si="39"/>
        <v>-2508.0877512321476</v>
      </c>
      <c r="N314" s="44">
        <f t="shared" si="40"/>
        <v>-411.6441968417832</v>
      </c>
      <c r="O314" s="44"/>
      <c r="P314" s="44"/>
      <c r="Q314" s="44"/>
      <c r="R314" s="44">
        <f t="shared" si="41"/>
        <v>0</v>
      </c>
      <c r="S314" s="44">
        <f t="shared" si="42"/>
        <v>-396.1035575723768</v>
      </c>
      <c r="T314" s="44">
        <f t="shared" si="43"/>
        <v>13365.896442427624</v>
      </c>
      <c r="U314" s="5">
        <v>1137</v>
      </c>
      <c r="V314" s="29">
        <v>8.211099349765613</v>
      </c>
      <c r="W314" s="30">
        <v>7.740821382986711</v>
      </c>
      <c r="X314" s="30">
        <v>7.874428710571664</v>
      </c>
      <c r="Y314" s="30">
        <v>7.095046854082998</v>
      </c>
      <c r="Z314" s="30">
        <v>6.611020830255578</v>
      </c>
      <c r="AA314" s="30">
        <v>7.973251028806584</v>
      </c>
      <c r="AB314" s="31">
        <v>8.121567191504942</v>
      </c>
      <c r="AC314" s="17">
        <v>8.26728713735185</v>
      </c>
      <c r="AD314" s="49">
        <f t="shared" si="44"/>
        <v>8.506724594923531</v>
      </c>
      <c r="AE314" s="59">
        <f t="shared" si="45"/>
        <v>0.02896203477557893</v>
      </c>
    </row>
    <row r="315" spans="1:31" ht="12">
      <c r="A315" s="13" t="s">
        <v>710</v>
      </c>
      <c r="B315" s="19" t="s">
        <v>738</v>
      </c>
      <c r="C315" s="5" t="s">
        <v>1126</v>
      </c>
      <c r="D315" s="8">
        <v>11713</v>
      </c>
      <c r="E315" s="8">
        <v>11657</v>
      </c>
      <c r="F315" s="5">
        <f t="shared" si="38"/>
        <v>11685</v>
      </c>
      <c r="G315" s="52"/>
      <c r="H315" s="50"/>
      <c r="I315" s="44"/>
      <c r="J315" s="44">
        <v>649.5210793623103</v>
      </c>
      <c r="K315" s="44">
        <v>945.8187702419776</v>
      </c>
      <c r="L315" s="44">
        <v>3077.268345633151</v>
      </c>
      <c r="M315" s="44">
        <f t="shared" si="39"/>
        <v>-2131.4495753911733</v>
      </c>
      <c r="N315" s="44">
        <f t="shared" si="40"/>
        <v>-349.8278113034999</v>
      </c>
      <c r="O315" s="44"/>
      <c r="P315" s="44"/>
      <c r="Q315" s="44"/>
      <c r="R315" s="44">
        <f t="shared" si="41"/>
        <v>0</v>
      </c>
      <c r="S315" s="44">
        <f t="shared" si="42"/>
        <v>-349.8278113034999</v>
      </c>
      <c r="T315" s="44">
        <f t="shared" si="43"/>
        <v>11335.1721886965</v>
      </c>
      <c r="U315" s="5">
        <v>1063</v>
      </c>
      <c r="V315" s="29">
        <v>10.784570978745736</v>
      </c>
      <c r="W315" s="30">
        <v>9.869678540399653</v>
      </c>
      <c r="X315" s="30">
        <v>9.600279280851806</v>
      </c>
      <c r="Y315" s="30">
        <v>9.589160079909668</v>
      </c>
      <c r="Z315" s="30">
        <v>10.136066138477437</v>
      </c>
      <c r="AA315" s="30">
        <v>10.797757654161275</v>
      </c>
      <c r="AB315" s="31">
        <v>9.212443225640586</v>
      </c>
      <c r="AC315" s="17">
        <v>9.075386322889099</v>
      </c>
      <c r="AD315" s="49">
        <f t="shared" si="44"/>
        <v>9.377890183794735</v>
      </c>
      <c r="AE315" s="59">
        <f t="shared" si="45"/>
        <v>0.03333233981926357</v>
      </c>
    </row>
    <row r="316" spans="1:31" ht="12">
      <c r="A316" s="13" t="s">
        <v>710</v>
      </c>
      <c r="B316" s="19" t="s">
        <v>739</v>
      </c>
      <c r="C316" s="5" t="s">
        <v>1127</v>
      </c>
      <c r="D316" s="8">
        <v>3469</v>
      </c>
      <c r="E316" s="8">
        <v>3497</v>
      </c>
      <c r="F316" s="5">
        <f t="shared" si="38"/>
        <v>3483</v>
      </c>
      <c r="G316" s="52"/>
      <c r="H316" s="50"/>
      <c r="I316" s="44"/>
      <c r="J316" s="44">
        <v>132.55190784085212</v>
      </c>
      <c r="K316" s="44">
        <v>573.878810191112</v>
      </c>
      <c r="L316" s="44">
        <v>1081.919881560837</v>
      </c>
      <c r="M316" s="44">
        <f t="shared" si="39"/>
        <v>-508.04107136972493</v>
      </c>
      <c r="N316" s="44">
        <f t="shared" si="40"/>
        <v>-83.38311077189749</v>
      </c>
      <c r="O316" s="44"/>
      <c r="P316" s="44"/>
      <c r="Q316" s="44"/>
      <c r="R316" s="44">
        <f t="shared" si="41"/>
        <v>0</v>
      </c>
      <c r="S316" s="44">
        <f t="shared" si="42"/>
        <v>-83.38311077189749</v>
      </c>
      <c r="T316" s="44">
        <f t="shared" si="43"/>
        <v>3399.6168892281025</v>
      </c>
      <c r="U316" s="5">
        <v>316</v>
      </c>
      <c r="V316" s="29">
        <v>9.031100478468899</v>
      </c>
      <c r="W316" s="30">
        <v>7.7957811066952</v>
      </c>
      <c r="X316" s="30">
        <v>7.734470158343483</v>
      </c>
      <c r="Y316" s="30">
        <v>9.922062350119903</v>
      </c>
      <c r="Z316" s="30">
        <v>10.069645966337783</v>
      </c>
      <c r="AA316" s="30">
        <v>8.093525179856115</v>
      </c>
      <c r="AB316" s="31">
        <v>8.717201166180757</v>
      </c>
      <c r="AC316" s="17">
        <v>9.10925338714327</v>
      </c>
      <c r="AD316" s="49">
        <f t="shared" si="44"/>
        <v>9.295165022896128</v>
      </c>
      <c r="AE316" s="59">
        <f t="shared" si="45"/>
        <v>0.020409096975527483</v>
      </c>
    </row>
    <row r="317" spans="1:31" ht="12">
      <c r="A317" s="13" t="s">
        <v>710</v>
      </c>
      <c r="B317" s="19" t="s">
        <v>740</v>
      </c>
      <c r="C317" s="5" t="s">
        <v>1128</v>
      </c>
      <c r="D317" s="8">
        <v>6625</v>
      </c>
      <c r="E317" s="8">
        <v>6655</v>
      </c>
      <c r="F317" s="5">
        <f t="shared" si="38"/>
        <v>6640</v>
      </c>
      <c r="G317" s="52"/>
      <c r="H317" s="50"/>
      <c r="I317" s="44"/>
      <c r="J317" s="44">
        <v>339.39804940497766</v>
      </c>
      <c r="K317" s="44">
        <v>748.1866586955391</v>
      </c>
      <c r="L317" s="44">
        <v>2048.1798385109378</v>
      </c>
      <c r="M317" s="44">
        <f t="shared" si="39"/>
        <v>-1299.9931798153987</v>
      </c>
      <c r="N317" s="44">
        <f t="shared" si="40"/>
        <v>-213.36360665292116</v>
      </c>
      <c r="O317" s="44"/>
      <c r="P317" s="44"/>
      <c r="Q317" s="44"/>
      <c r="R317" s="44">
        <f t="shared" si="41"/>
        <v>0</v>
      </c>
      <c r="S317" s="44">
        <f t="shared" si="42"/>
        <v>-213.36360665292116</v>
      </c>
      <c r="T317" s="44">
        <f t="shared" si="43"/>
        <v>6426.636393347078</v>
      </c>
      <c r="U317" s="5">
        <v>482</v>
      </c>
      <c r="V317" s="29">
        <v>4.412254412254412</v>
      </c>
      <c r="W317" s="30">
        <v>5.651388204369969</v>
      </c>
      <c r="X317" s="30">
        <v>5.759922555663117</v>
      </c>
      <c r="Y317" s="30">
        <v>6.287519747235387</v>
      </c>
      <c r="Z317" s="30">
        <v>6.710362047440698</v>
      </c>
      <c r="AA317" s="30">
        <v>7.971792120190097</v>
      </c>
      <c r="AB317" s="31">
        <v>7.295156868717637</v>
      </c>
      <c r="AC317" s="17">
        <v>7.275471698113208</v>
      </c>
      <c r="AD317" s="49">
        <f t="shared" si="44"/>
        <v>7.500035329507228</v>
      </c>
      <c r="AE317" s="59">
        <f t="shared" si="45"/>
        <v>0.030865851825422938</v>
      </c>
    </row>
    <row r="318" spans="1:31" ht="12">
      <c r="A318" s="13" t="s">
        <v>710</v>
      </c>
      <c r="B318" s="19" t="s">
        <v>741</v>
      </c>
      <c r="C318" s="5" t="s">
        <v>1129</v>
      </c>
      <c r="D318" s="8">
        <v>5870</v>
      </c>
      <c r="E318" s="8">
        <v>5906</v>
      </c>
      <c r="F318" s="5">
        <f t="shared" si="38"/>
        <v>5888</v>
      </c>
      <c r="G318" s="52"/>
      <c r="H318" s="50"/>
      <c r="I318" s="44"/>
      <c r="J318" s="44">
        <v>204.98252559225168</v>
      </c>
      <c r="K318" s="44">
        <v>226.14982017469578</v>
      </c>
      <c r="L318" s="44">
        <v>1725.7778793311122</v>
      </c>
      <c r="M318" s="44">
        <f t="shared" si="39"/>
        <v>-1499.6280591564164</v>
      </c>
      <c r="N318" s="44">
        <f t="shared" si="40"/>
        <v>-246.12902306531248</v>
      </c>
      <c r="O318" s="44"/>
      <c r="P318" s="44"/>
      <c r="Q318" s="44"/>
      <c r="R318" s="44">
        <f t="shared" si="41"/>
        <v>0</v>
      </c>
      <c r="S318" s="44">
        <f t="shared" si="42"/>
        <v>-246.12902306531248</v>
      </c>
      <c r="T318" s="44">
        <f t="shared" si="43"/>
        <v>5641.870976934688</v>
      </c>
      <c r="U318" s="5">
        <v>230</v>
      </c>
      <c r="V318" s="29">
        <v>3.8351254480286734</v>
      </c>
      <c r="W318" s="30">
        <v>3.348688873139617</v>
      </c>
      <c r="X318" s="30">
        <v>2.9245947850599014</v>
      </c>
      <c r="Y318" s="30">
        <v>3.2218525652250043</v>
      </c>
      <c r="Z318" s="30">
        <v>3.544260027662517</v>
      </c>
      <c r="AA318" s="30">
        <v>4.1208791208791204</v>
      </c>
      <c r="AB318" s="31">
        <v>4.20353982300885</v>
      </c>
      <c r="AC318" s="17">
        <v>3.9182282793867125</v>
      </c>
      <c r="AD318" s="49">
        <f t="shared" si="44"/>
        <v>4.076661819107434</v>
      </c>
      <c r="AE318" s="59">
        <f t="shared" si="45"/>
        <v>0.040434994702636305</v>
      </c>
    </row>
    <row r="319" spans="1:31" ht="12">
      <c r="A319" s="13" t="s">
        <v>710</v>
      </c>
      <c r="B319" s="19" t="s">
        <v>742</v>
      </c>
      <c r="C319" s="5" t="s">
        <v>1130</v>
      </c>
      <c r="D319" s="8">
        <v>3410</v>
      </c>
      <c r="E319" s="8">
        <v>3480</v>
      </c>
      <c r="F319" s="5">
        <f t="shared" si="38"/>
        <v>3445</v>
      </c>
      <c r="G319" s="52"/>
      <c r="H319" s="50"/>
      <c r="I319" s="44"/>
      <c r="J319" s="44">
        <v>161.04386803846853</v>
      </c>
      <c r="K319" s="44">
        <v>655.1195205547953</v>
      </c>
      <c r="L319" s="44">
        <v>934.0613475523777</v>
      </c>
      <c r="M319" s="44">
        <f t="shared" si="39"/>
        <v>-278.94182699758244</v>
      </c>
      <c r="N319" s="44">
        <f t="shared" si="40"/>
        <v>-45.78180499609294</v>
      </c>
      <c r="O319" s="44"/>
      <c r="P319" s="44"/>
      <c r="Q319" s="44"/>
      <c r="R319" s="44">
        <f t="shared" si="41"/>
        <v>0</v>
      </c>
      <c r="S319" s="44">
        <f t="shared" si="42"/>
        <v>-45.78180499609294</v>
      </c>
      <c r="T319" s="44">
        <f t="shared" si="43"/>
        <v>3399.218195003907</v>
      </c>
      <c r="U319" s="5"/>
      <c r="V319" s="29">
        <v>0</v>
      </c>
      <c r="W319" s="30">
        <v>0</v>
      </c>
      <c r="X319" s="30">
        <v>0</v>
      </c>
      <c r="Y319" s="30">
        <v>0</v>
      </c>
      <c r="Z319" s="30">
        <v>0</v>
      </c>
      <c r="AA319" s="30">
        <v>0</v>
      </c>
      <c r="AB319" s="31">
        <v>0</v>
      </c>
      <c r="AC319" s="17"/>
      <c r="AD319" s="49"/>
      <c r="AE319" s="59"/>
    </row>
    <row r="320" spans="1:31" ht="12">
      <c r="A320" s="13" t="s">
        <v>710</v>
      </c>
      <c r="B320" s="19" t="s">
        <v>743</v>
      </c>
      <c r="C320" s="5" t="s">
        <v>1131</v>
      </c>
      <c r="D320" s="8">
        <v>11338</v>
      </c>
      <c r="E320" s="8">
        <v>11443</v>
      </c>
      <c r="F320" s="5">
        <f t="shared" si="38"/>
        <v>11390.5</v>
      </c>
      <c r="G320" s="52"/>
      <c r="H320" s="50"/>
      <c r="I320" s="44"/>
      <c r="J320" s="44">
        <v>598.8512362564264</v>
      </c>
      <c r="K320" s="44">
        <v>821.2693396333457</v>
      </c>
      <c r="L320" s="44">
        <v>3276.1795433088873</v>
      </c>
      <c r="M320" s="44">
        <f t="shared" si="39"/>
        <v>-2454.9102036755417</v>
      </c>
      <c r="N320" s="44">
        <f t="shared" si="40"/>
        <v>-402.9163407916108</v>
      </c>
      <c r="O320" s="44"/>
      <c r="P320" s="44"/>
      <c r="Q320" s="44"/>
      <c r="R320" s="44">
        <f t="shared" si="41"/>
        <v>0</v>
      </c>
      <c r="S320" s="44">
        <f t="shared" si="42"/>
        <v>-402.9163407916108</v>
      </c>
      <c r="T320" s="44">
        <f t="shared" si="43"/>
        <v>10987.583659208389</v>
      </c>
      <c r="U320" s="5">
        <v>446</v>
      </c>
      <c r="V320" s="29">
        <v>3.47682119205298</v>
      </c>
      <c r="W320" s="30">
        <v>3.2530010079721436</v>
      </c>
      <c r="X320" s="30">
        <v>3.683778608552932</v>
      </c>
      <c r="Y320" s="30">
        <v>3.0962267557320815</v>
      </c>
      <c r="Z320" s="30">
        <v>4.076283441793203</v>
      </c>
      <c r="AA320" s="30">
        <v>4.363376251788269</v>
      </c>
      <c r="AB320" s="31">
        <v>4.610308542892812</v>
      </c>
      <c r="AC320" s="17">
        <v>3.933674369377315</v>
      </c>
      <c r="AD320" s="49">
        <f aca="true" t="shared" si="50" ref="AD320:AD348">U320/T320*100</f>
        <v>4.059127227907109</v>
      </c>
      <c r="AE320" s="59">
        <f aca="true" t="shared" si="51" ref="AE320:AE348">(AD320-AC320)/AC320</f>
        <v>0.031892029372439686</v>
      </c>
    </row>
    <row r="321" spans="1:31" ht="12">
      <c r="A321" s="13" t="s">
        <v>710</v>
      </c>
      <c r="B321" s="19" t="s">
        <v>750</v>
      </c>
      <c r="C321" s="5" t="s">
        <v>1132</v>
      </c>
      <c r="D321" s="8">
        <v>14420</v>
      </c>
      <c r="E321" s="8">
        <v>14538</v>
      </c>
      <c r="F321" s="5">
        <f t="shared" si="38"/>
        <v>14479</v>
      </c>
      <c r="G321" s="52"/>
      <c r="H321" s="50"/>
      <c r="I321" s="44"/>
      <c r="J321" s="44">
        <v>598.010207168649</v>
      </c>
      <c r="K321" s="44">
        <v>1080.987507323238</v>
      </c>
      <c r="L321" s="44">
        <v>3830.83975726485</v>
      </c>
      <c r="M321" s="44">
        <f t="shared" si="39"/>
        <v>-2749.852249941612</v>
      </c>
      <c r="N321" s="44">
        <f t="shared" si="40"/>
        <v>-451.32420917278</v>
      </c>
      <c r="O321" s="44"/>
      <c r="P321" s="44"/>
      <c r="Q321" s="44"/>
      <c r="R321" s="44">
        <f t="shared" si="41"/>
        <v>0</v>
      </c>
      <c r="S321" s="44">
        <f t="shared" si="42"/>
        <v>-451.32420917278</v>
      </c>
      <c r="T321" s="44">
        <f t="shared" si="43"/>
        <v>14027.67579082722</v>
      </c>
      <c r="U321" s="5">
        <v>1219</v>
      </c>
      <c r="V321" s="29">
        <v>8.339923790351571</v>
      </c>
      <c r="W321" s="30">
        <v>7.245337159253945</v>
      </c>
      <c r="X321" s="30">
        <v>7.024675509912994</v>
      </c>
      <c r="Y321" s="30">
        <v>7.38616245308406</v>
      </c>
      <c r="Z321" s="30">
        <v>7.293137531770687</v>
      </c>
      <c r="AA321" s="30">
        <v>7.24036025893611</v>
      </c>
      <c r="AB321" s="31">
        <v>7.320125130344109</v>
      </c>
      <c r="AC321" s="17">
        <v>8.45353675450763</v>
      </c>
      <c r="AD321" s="49">
        <f t="shared" si="50"/>
        <v>8.68996416923972</v>
      </c>
      <c r="AE321" s="59">
        <f t="shared" si="51"/>
        <v>0.027967869732869202</v>
      </c>
    </row>
    <row r="322" spans="1:31" ht="12">
      <c r="A322" s="13" t="s">
        <v>710</v>
      </c>
      <c r="B322" s="19" t="s">
        <v>744</v>
      </c>
      <c r="C322" s="5" t="s">
        <v>1133</v>
      </c>
      <c r="D322" s="8">
        <v>203464</v>
      </c>
      <c r="E322" s="8">
        <v>203772</v>
      </c>
      <c r="F322" s="5">
        <f t="shared" si="38"/>
        <v>203618</v>
      </c>
      <c r="G322" s="52">
        <v>199759</v>
      </c>
      <c r="H322" s="50">
        <f>G322</f>
        <v>199759</v>
      </c>
      <c r="I322" s="44">
        <f>G322/365+(H322*10/24)/365</f>
        <v>775.3203196347032</v>
      </c>
      <c r="J322" s="44">
        <v>29000.970007510747</v>
      </c>
      <c r="K322" s="44">
        <v>53133.570552035846</v>
      </c>
      <c r="L322" s="44">
        <v>25813.043032348258</v>
      </c>
      <c r="M322" s="44">
        <f t="shared" si="39"/>
        <v>27320.52751968759</v>
      </c>
      <c r="N322" s="44">
        <f t="shared" si="40"/>
        <v>4484.028360893932</v>
      </c>
      <c r="O322" s="44">
        <v>5050</v>
      </c>
      <c r="P322" s="44"/>
      <c r="Q322" s="44">
        <f>O322+P322</f>
        <v>5050</v>
      </c>
      <c r="R322" s="44">
        <f t="shared" si="41"/>
        <v>1493.9583333333335</v>
      </c>
      <c r="S322" s="44">
        <f t="shared" si="42"/>
        <v>6753.307013861968</v>
      </c>
      <c r="T322" s="44">
        <f t="shared" si="43"/>
        <v>210371.30701386198</v>
      </c>
      <c r="U322" s="5">
        <v>36524</v>
      </c>
      <c r="V322" s="29">
        <v>18.44273927310571</v>
      </c>
      <c r="W322" s="30">
        <v>17.11997139636396</v>
      </c>
      <c r="X322" s="30">
        <v>17.238450074515647</v>
      </c>
      <c r="Y322" s="30">
        <v>17.34160258000496</v>
      </c>
      <c r="Z322" s="30">
        <v>17.614698923077686</v>
      </c>
      <c r="AA322" s="30">
        <v>17.965327294124627</v>
      </c>
      <c r="AB322" s="31">
        <v>17.878261384613868</v>
      </c>
      <c r="AC322" s="17">
        <v>17.95108717021193</v>
      </c>
      <c r="AD322" s="49">
        <f t="shared" si="50"/>
        <v>17.361683263009496</v>
      </c>
      <c r="AE322" s="59">
        <f t="shared" si="51"/>
        <v>-0.03283388363132083</v>
      </c>
    </row>
    <row r="323" spans="1:31" ht="12">
      <c r="A323" s="13" t="s">
        <v>710</v>
      </c>
      <c r="B323" s="19" t="s">
        <v>745</v>
      </c>
      <c r="C323" s="5" t="s">
        <v>1134</v>
      </c>
      <c r="D323" s="8">
        <v>36084</v>
      </c>
      <c r="E323" s="8">
        <v>36224</v>
      </c>
      <c r="F323" s="5">
        <f aca="true" t="shared" si="52" ref="F323:F386">(D323+E323)/2</f>
        <v>36154</v>
      </c>
      <c r="G323" s="52"/>
      <c r="H323" s="50"/>
      <c r="I323" s="44"/>
      <c r="J323" s="44">
        <v>1940.4134145547998</v>
      </c>
      <c r="K323" s="44">
        <v>5869.148637272894</v>
      </c>
      <c r="L323" s="44">
        <v>8414.907554418005</v>
      </c>
      <c r="M323" s="44">
        <f aca="true" t="shared" si="53" ref="M323:M386">K323-L323</f>
        <v>-2545.758917145111</v>
      </c>
      <c r="N323" s="44">
        <f aca="true" t="shared" si="54" ref="N323:N386">M323*0.75*(261-24-10-2-12)*9/24/365</f>
        <v>-417.82704145266933</v>
      </c>
      <c r="O323" s="44"/>
      <c r="P323" s="44"/>
      <c r="Q323" s="44"/>
      <c r="R323" s="44">
        <f aca="true" t="shared" si="55" ref="R323:R386">(O323*0.3*365/2+O323*0.7*365/2*10/24)/365+(P323*0.6*462/2+P323*0.4*365/2*10/24)/365</f>
        <v>0</v>
      </c>
      <c r="S323" s="44">
        <f aca="true" t="shared" si="56" ref="S323:S386">I323+N323+R323</f>
        <v>-417.82704145266933</v>
      </c>
      <c r="T323" s="44">
        <f aca="true" t="shared" si="57" ref="T323:T386">F323+S323</f>
        <v>35736.17295854733</v>
      </c>
      <c r="U323" s="5">
        <v>5084</v>
      </c>
      <c r="V323" s="29">
        <v>10.391515288277107</v>
      </c>
      <c r="W323" s="30">
        <v>10.16490486257928</v>
      </c>
      <c r="X323" s="30">
        <v>10.679093792987283</v>
      </c>
      <c r="Y323" s="30">
        <v>12.626699801747968</v>
      </c>
      <c r="Z323" s="30">
        <v>12.68913438679905</v>
      </c>
      <c r="AA323" s="30">
        <v>12.537621223943818</v>
      </c>
      <c r="AB323" s="31">
        <v>12.807212205270456</v>
      </c>
      <c r="AC323" s="17">
        <v>14.0893470790378</v>
      </c>
      <c r="AD323" s="49">
        <f t="shared" si="50"/>
        <v>14.226481402743534</v>
      </c>
      <c r="AE323" s="59">
        <f t="shared" si="51"/>
        <v>0.009733192243504525</v>
      </c>
    </row>
    <row r="324" spans="1:31" ht="12">
      <c r="A324" s="13" t="s">
        <v>710</v>
      </c>
      <c r="B324" s="19" t="s">
        <v>751</v>
      </c>
      <c r="C324" s="5" t="s">
        <v>1135</v>
      </c>
      <c r="D324" s="8">
        <v>30356</v>
      </c>
      <c r="E324" s="8">
        <v>30470</v>
      </c>
      <c r="F324" s="5">
        <f t="shared" si="52"/>
        <v>30413</v>
      </c>
      <c r="G324" s="52"/>
      <c r="H324" s="50"/>
      <c r="I324" s="44"/>
      <c r="J324" s="44">
        <v>1466.7839080913316</v>
      </c>
      <c r="K324" s="44">
        <v>3840.5561785946124</v>
      </c>
      <c r="L324" s="44">
        <v>8028.82986636038</v>
      </c>
      <c r="M324" s="44">
        <f t="shared" si="53"/>
        <v>-4188.273687765768</v>
      </c>
      <c r="N324" s="44">
        <f t="shared" si="54"/>
        <v>-687.4075907060768</v>
      </c>
      <c r="O324" s="44"/>
      <c r="P324" s="44"/>
      <c r="Q324" s="44"/>
      <c r="R324" s="44">
        <f t="shared" si="55"/>
        <v>0</v>
      </c>
      <c r="S324" s="44">
        <f t="shared" si="56"/>
        <v>-687.4075907060768</v>
      </c>
      <c r="T324" s="44">
        <f t="shared" si="57"/>
        <v>29725.592409293924</v>
      </c>
      <c r="U324" s="5">
        <v>3210</v>
      </c>
      <c r="V324" s="29">
        <v>10.166296371103481</v>
      </c>
      <c r="W324" s="30">
        <v>9.429095105559703</v>
      </c>
      <c r="X324" s="30">
        <v>10.696685343954634</v>
      </c>
      <c r="Y324" s="30">
        <v>9.31234019647423</v>
      </c>
      <c r="Z324" s="30">
        <v>9.645734833854965</v>
      </c>
      <c r="AA324" s="30">
        <v>9.1489786412935</v>
      </c>
      <c r="AB324" s="31">
        <v>10.579786881990866</v>
      </c>
      <c r="AC324" s="17">
        <v>10.574515746475162</v>
      </c>
      <c r="AD324" s="49">
        <f t="shared" si="50"/>
        <v>10.798775532548747</v>
      </c>
      <c r="AE324" s="59">
        <f t="shared" si="51"/>
        <v>0.02120757029922038</v>
      </c>
    </row>
    <row r="325" spans="1:31" ht="12">
      <c r="A325" s="13" t="s">
        <v>710</v>
      </c>
      <c r="B325" s="19" t="s">
        <v>746</v>
      </c>
      <c r="C325" s="5" t="s">
        <v>1136</v>
      </c>
      <c r="D325" s="8">
        <v>11039</v>
      </c>
      <c r="E325" s="8">
        <v>11175</v>
      </c>
      <c r="F325" s="5">
        <f t="shared" si="52"/>
        <v>11107</v>
      </c>
      <c r="G325" s="52"/>
      <c r="H325" s="50"/>
      <c r="I325" s="44"/>
      <c r="J325" s="44">
        <v>309.18319620832517</v>
      </c>
      <c r="K325" s="44">
        <v>1058.7046754369296</v>
      </c>
      <c r="L325" s="44">
        <v>2454.451622252414</v>
      </c>
      <c r="M325" s="44">
        <f t="shared" si="53"/>
        <v>-1395.7469468154843</v>
      </c>
      <c r="N325" s="44">
        <f t="shared" si="54"/>
        <v>-229.07935762374004</v>
      </c>
      <c r="O325" s="44"/>
      <c r="P325" s="44"/>
      <c r="Q325" s="44"/>
      <c r="R325" s="44">
        <f t="shared" si="55"/>
        <v>0</v>
      </c>
      <c r="S325" s="44">
        <f t="shared" si="56"/>
        <v>-229.07935762374004</v>
      </c>
      <c r="T325" s="44">
        <f t="shared" si="57"/>
        <v>10877.92064237626</v>
      </c>
      <c r="U325" s="5">
        <v>1083</v>
      </c>
      <c r="V325" s="29">
        <v>11.829569513055752</v>
      </c>
      <c r="W325" s="30">
        <v>7.669483905772344</v>
      </c>
      <c r="X325" s="30">
        <v>7.973691323542662</v>
      </c>
      <c r="Y325" s="30">
        <v>9.32165116069009</v>
      </c>
      <c r="Z325" s="30">
        <v>8.446990361883978</v>
      </c>
      <c r="AA325" s="30">
        <v>8.309117326552853</v>
      </c>
      <c r="AB325" s="31">
        <v>8.971553610503284</v>
      </c>
      <c r="AC325" s="17">
        <v>9.81067125645439</v>
      </c>
      <c r="AD325" s="49">
        <f t="shared" si="50"/>
        <v>9.955946872613154</v>
      </c>
      <c r="AE325" s="59">
        <f t="shared" si="51"/>
        <v>0.014807918068112684</v>
      </c>
    </row>
    <row r="326" spans="1:31" ht="12">
      <c r="A326" s="13" t="s">
        <v>710</v>
      </c>
      <c r="B326" s="19" t="s">
        <v>747</v>
      </c>
      <c r="C326" s="5" t="s">
        <v>1137</v>
      </c>
      <c r="D326" s="8">
        <v>22480</v>
      </c>
      <c r="E326" s="8">
        <v>22476</v>
      </c>
      <c r="F326" s="5">
        <f t="shared" si="52"/>
        <v>22478</v>
      </c>
      <c r="G326" s="52"/>
      <c r="H326" s="50"/>
      <c r="I326" s="44"/>
      <c r="J326" s="44">
        <v>1390.790691778343</v>
      </c>
      <c r="K326" s="44">
        <v>6632.206900990937</v>
      </c>
      <c r="L326" s="44">
        <v>5702.204458942797</v>
      </c>
      <c r="M326" s="44">
        <f t="shared" si="53"/>
        <v>930.0024420481404</v>
      </c>
      <c r="N326" s="44">
        <f t="shared" si="54"/>
        <v>152.63824327108603</v>
      </c>
      <c r="O326" s="44"/>
      <c r="P326" s="44"/>
      <c r="Q326" s="44"/>
      <c r="R326" s="44">
        <f t="shared" si="55"/>
        <v>0</v>
      </c>
      <c r="S326" s="44">
        <f t="shared" si="56"/>
        <v>152.63824327108603</v>
      </c>
      <c r="T326" s="44">
        <f t="shared" si="57"/>
        <v>22630.638243271085</v>
      </c>
      <c r="U326" s="5">
        <v>1884</v>
      </c>
      <c r="V326" s="29">
        <v>8.310991957104557</v>
      </c>
      <c r="W326" s="30">
        <v>7.622170319798778</v>
      </c>
      <c r="X326" s="30">
        <v>6.403852211871652</v>
      </c>
      <c r="Y326" s="30">
        <v>6.725933908045977</v>
      </c>
      <c r="Z326" s="30">
        <v>6.7094803970000445</v>
      </c>
      <c r="AA326" s="30">
        <v>8.768798250702844</v>
      </c>
      <c r="AB326" s="31">
        <v>9.01243402808838</v>
      </c>
      <c r="AC326" s="17">
        <v>8.380782918149468</v>
      </c>
      <c r="AD326" s="49">
        <f t="shared" si="50"/>
        <v>8.324997199582658</v>
      </c>
      <c r="AE326" s="59">
        <f t="shared" si="51"/>
        <v>-0.006656385102876243</v>
      </c>
    </row>
    <row r="327" spans="1:31" ht="12">
      <c r="A327" s="13" t="s">
        <v>710</v>
      </c>
      <c r="B327" s="19" t="s">
        <v>752</v>
      </c>
      <c r="C327" s="5" t="s">
        <v>1138</v>
      </c>
      <c r="D327" s="8">
        <v>17169</v>
      </c>
      <c r="E327" s="8">
        <v>17227</v>
      </c>
      <c r="F327" s="5">
        <f t="shared" si="52"/>
        <v>17198</v>
      </c>
      <c r="G327" s="52"/>
      <c r="H327" s="50"/>
      <c r="I327" s="44"/>
      <c r="J327" s="44">
        <v>743.7272018462583</v>
      </c>
      <c r="K327" s="44">
        <v>1699.0388112469507</v>
      </c>
      <c r="L327" s="44">
        <v>4488.701712627597</v>
      </c>
      <c r="M327" s="44">
        <f t="shared" si="53"/>
        <v>-2789.662901380646</v>
      </c>
      <c r="N327" s="44">
        <f t="shared" si="54"/>
        <v>-457.8582005091352</v>
      </c>
      <c r="O327" s="44"/>
      <c r="P327" s="44"/>
      <c r="Q327" s="44"/>
      <c r="R327" s="44">
        <f t="shared" si="55"/>
        <v>0</v>
      </c>
      <c r="S327" s="44">
        <f t="shared" si="56"/>
        <v>-457.8582005091352</v>
      </c>
      <c r="T327" s="44">
        <f t="shared" si="57"/>
        <v>16740.141799490866</v>
      </c>
      <c r="U327" s="5">
        <v>1698</v>
      </c>
      <c r="V327" s="29">
        <v>11.727958510136729</v>
      </c>
      <c r="W327" s="30">
        <v>8.564276774539604</v>
      </c>
      <c r="X327" s="30">
        <v>9.108887157667645</v>
      </c>
      <c r="Y327" s="30">
        <v>9.370896502327803</v>
      </c>
      <c r="Z327" s="30">
        <v>9.942251592546288</v>
      </c>
      <c r="AA327" s="30">
        <v>9.872441412043905</v>
      </c>
      <c r="AB327" s="31">
        <v>10.26018365905345</v>
      </c>
      <c r="AC327" s="17">
        <v>9.88991787524026</v>
      </c>
      <c r="AD327" s="49">
        <f t="shared" si="50"/>
        <v>10.143283254934214</v>
      </c>
      <c r="AE327" s="59">
        <f t="shared" si="51"/>
        <v>0.025618552437959442</v>
      </c>
    </row>
    <row r="328" spans="1:31" ht="12">
      <c r="A328" s="13" t="s">
        <v>710</v>
      </c>
      <c r="B328" s="19" t="s">
        <v>748</v>
      </c>
      <c r="C328" s="5" t="s">
        <v>1139</v>
      </c>
      <c r="D328" s="8">
        <v>12223</v>
      </c>
      <c r="E328" s="8">
        <v>12251</v>
      </c>
      <c r="F328" s="5">
        <f t="shared" si="52"/>
        <v>12237</v>
      </c>
      <c r="G328" s="52"/>
      <c r="H328" s="50"/>
      <c r="I328" s="44"/>
      <c r="J328" s="44">
        <v>422.06143858847963</v>
      </c>
      <c r="K328" s="44">
        <v>1732.1143558894637</v>
      </c>
      <c r="L328" s="44">
        <v>3612.539432939085</v>
      </c>
      <c r="M328" s="44">
        <f t="shared" si="53"/>
        <v>-1880.4250770496214</v>
      </c>
      <c r="N328" s="44">
        <f t="shared" si="54"/>
        <v>-308.627985676723</v>
      </c>
      <c r="O328" s="44"/>
      <c r="P328" s="44"/>
      <c r="Q328" s="44"/>
      <c r="R328" s="44">
        <f t="shared" si="55"/>
        <v>0</v>
      </c>
      <c r="S328" s="44">
        <f t="shared" si="56"/>
        <v>-308.627985676723</v>
      </c>
      <c r="T328" s="44">
        <f t="shared" si="57"/>
        <v>11928.372014323277</v>
      </c>
      <c r="U328" s="5">
        <v>991</v>
      </c>
      <c r="V328" s="29">
        <v>7.91701244813278</v>
      </c>
      <c r="W328" s="30">
        <v>6.720741599073002</v>
      </c>
      <c r="X328" s="30">
        <v>5.802161263507897</v>
      </c>
      <c r="Y328" s="30">
        <v>6.855106100795756</v>
      </c>
      <c r="Z328" s="30">
        <v>6.598520734646389</v>
      </c>
      <c r="AA328" s="30">
        <v>6.213042391938036</v>
      </c>
      <c r="AB328" s="31">
        <v>7.340434315911155</v>
      </c>
      <c r="AC328" s="17">
        <v>8.107665875807903</v>
      </c>
      <c r="AD328" s="49">
        <f t="shared" si="50"/>
        <v>8.307923317700295</v>
      </c>
      <c r="AE328" s="59">
        <f t="shared" si="51"/>
        <v>0.024699765007575213</v>
      </c>
    </row>
    <row r="329" spans="1:31" ht="12">
      <c r="A329" s="13" t="s">
        <v>710</v>
      </c>
      <c r="B329" s="19" t="s">
        <v>754</v>
      </c>
      <c r="C329" s="5" t="s">
        <v>1140</v>
      </c>
      <c r="D329" s="8">
        <v>22445</v>
      </c>
      <c r="E329" s="8">
        <v>22506</v>
      </c>
      <c r="F329" s="5">
        <f t="shared" si="52"/>
        <v>22475.5</v>
      </c>
      <c r="G329" s="52"/>
      <c r="H329" s="50"/>
      <c r="I329" s="44"/>
      <c r="J329" s="44">
        <v>1093.0648123083586</v>
      </c>
      <c r="K329" s="44">
        <v>3670.229169880818</v>
      </c>
      <c r="L329" s="44">
        <v>5848.886704778</v>
      </c>
      <c r="M329" s="44">
        <f t="shared" si="53"/>
        <v>-2178.6575348971824</v>
      </c>
      <c r="N329" s="44">
        <f t="shared" si="54"/>
        <v>-357.5758984929708</v>
      </c>
      <c r="O329" s="44"/>
      <c r="P329" s="44"/>
      <c r="Q329" s="44"/>
      <c r="R329" s="44">
        <f t="shared" si="55"/>
        <v>0</v>
      </c>
      <c r="S329" s="44">
        <f t="shared" si="56"/>
        <v>-357.5758984929708</v>
      </c>
      <c r="T329" s="44">
        <f t="shared" si="57"/>
        <v>22117.92410150703</v>
      </c>
      <c r="U329" s="5">
        <v>2118</v>
      </c>
      <c r="V329" s="29">
        <v>10.0403447643499</v>
      </c>
      <c r="W329" s="30">
        <v>10.117816350391221</v>
      </c>
      <c r="X329" s="30">
        <v>8.710442683854797</v>
      </c>
      <c r="Y329" s="30">
        <v>7.363059601465463</v>
      </c>
      <c r="Z329" s="30">
        <v>8.713268032056991</v>
      </c>
      <c r="AA329" s="30">
        <v>8.76511804346856</v>
      </c>
      <c r="AB329" s="31">
        <v>8.197237593917308</v>
      </c>
      <c r="AC329" s="17">
        <v>9.436400089106705</v>
      </c>
      <c r="AD329" s="49">
        <f t="shared" si="50"/>
        <v>9.575943882797246</v>
      </c>
      <c r="AE329" s="59">
        <f t="shared" si="51"/>
        <v>0.014787820818622208</v>
      </c>
    </row>
    <row r="330" spans="1:31" ht="12">
      <c r="A330" s="13" t="s">
        <v>710</v>
      </c>
      <c r="B330" s="19" t="s">
        <v>753</v>
      </c>
      <c r="C330" s="5" t="s">
        <v>1141</v>
      </c>
      <c r="D330" s="8">
        <v>10124</v>
      </c>
      <c r="E330" s="8">
        <v>10132</v>
      </c>
      <c r="F330" s="5">
        <f t="shared" si="52"/>
        <v>10128</v>
      </c>
      <c r="G330" s="52"/>
      <c r="H330" s="50"/>
      <c r="I330" s="44"/>
      <c r="J330" s="44">
        <v>289.826652018876</v>
      </c>
      <c r="K330" s="44">
        <v>1294.371251748822</v>
      </c>
      <c r="L330" s="44">
        <v>3078.1829997075642</v>
      </c>
      <c r="M330" s="44">
        <f t="shared" si="53"/>
        <v>-1783.8117479587422</v>
      </c>
      <c r="N330" s="44">
        <f t="shared" si="54"/>
        <v>-292.7711576058997</v>
      </c>
      <c r="O330" s="44"/>
      <c r="P330" s="44"/>
      <c r="Q330" s="44"/>
      <c r="R330" s="44">
        <f t="shared" si="55"/>
        <v>0</v>
      </c>
      <c r="S330" s="44">
        <f t="shared" si="56"/>
        <v>-292.7711576058997</v>
      </c>
      <c r="T330" s="44">
        <f t="shared" si="57"/>
        <v>9835.2288423941</v>
      </c>
      <c r="U330" s="5">
        <v>837</v>
      </c>
      <c r="V330" s="29">
        <v>9.912085788812675</v>
      </c>
      <c r="W330" s="30">
        <v>9.311023622047244</v>
      </c>
      <c r="X330" s="30">
        <v>8.36844683978442</v>
      </c>
      <c r="Y330" s="30">
        <v>9.016152716593245</v>
      </c>
      <c r="Z330" s="30">
        <v>9.519126757793293</v>
      </c>
      <c r="AA330" s="30">
        <v>9.037270134723178</v>
      </c>
      <c r="AB330" s="31">
        <v>8.553670086819258</v>
      </c>
      <c r="AC330" s="17">
        <v>8.267483208218096</v>
      </c>
      <c r="AD330" s="49">
        <f t="shared" si="50"/>
        <v>8.510223945091822</v>
      </c>
      <c r="AE330" s="59">
        <f t="shared" si="51"/>
        <v>0.02936089868709202</v>
      </c>
    </row>
    <row r="331" spans="1:31" ht="12">
      <c r="A331" s="13" t="s">
        <v>710</v>
      </c>
      <c r="B331" s="19" t="s">
        <v>755</v>
      </c>
      <c r="C331" s="5" t="s">
        <v>1142</v>
      </c>
      <c r="D331" s="8">
        <v>16822</v>
      </c>
      <c r="E331" s="8">
        <v>16816</v>
      </c>
      <c r="F331" s="5">
        <f t="shared" si="52"/>
        <v>16819</v>
      </c>
      <c r="G331" s="52"/>
      <c r="H331" s="50"/>
      <c r="I331" s="44"/>
      <c r="J331" s="44">
        <v>549.8598082720553</v>
      </c>
      <c r="K331" s="44">
        <v>1057.1202807660254</v>
      </c>
      <c r="L331" s="44">
        <v>5478.430039998943</v>
      </c>
      <c r="M331" s="44">
        <f t="shared" si="53"/>
        <v>-4421.309759232918</v>
      </c>
      <c r="N331" s="44">
        <f t="shared" si="54"/>
        <v>-725.6550349699917</v>
      </c>
      <c r="O331" s="44"/>
      <c r="P331" s="44"/>
      <c r="Q331" s="44"/>
      <c r="R331" s="44">
        <f t="shared" si="55"/>
        <v>0</v>
      </c>
      <c r="S331" s="44">
        <f t="shared" si="56"/>
        <v>-725.6550349699917</v>
      </c>
      <c r="T331" s="44">
        <f t="shared" si="57"/>
        <v>16093.344965030008</v>
      </c>
      <c r="U331" s="5">
        <v>1034</v>
      </c>
      <c r="V331" s="29">
        <v>6.5667557987687335</v>
      </c>
      <c r="W331" s="30">
        <v>5.817823246641193</v>
      </c>
      <c r="X331" s="30">
        <v>5.370734102627056</v>
      </c>
      <c r="Y331" s="30">
        <v>5.323890347396056</v>
      </c>
      <c r="Z331" s="30">
        <v>5.240784599502034</v>
      </c>
      <c r="AA331" s="30">
        <v>7.8441996267533565</v>
      </c>
      <c r="AB331" s="31">
        <v>6.983744732089104</v>
      </c>
      <c r="AC331" s="17">
        <v>6.1467126382118655</v>
      </c>
      <c r="AD331" s="49">
        <f t="shared" si="50"/>
        <v>6.425016068734172</v>
      </c>
      <c r="AE331" s="59">
        <f t="shared" si="51"/>
        <v>0.045276792149383426</v>
      </c>
    </row>
    <row r="332" spans="1:31" ht="12">
      <c r="A332" s="13" t="s">
        <v>710</v>
      </c>
      <c r="B332" s="19" t="s">
        <v>756</v>
      </c>
      <c r="C332" s="5" t="s">
        <v>1143</v>
      </c>
      <c r="D332" s="8">
        <v>10903</v>
      </c>
      <c r="E332" s="8">
        <v>10979</v>
      </c>
      <c r="F332" s="5">
        <f t="shared" si="52"/>
        <v>10941</v>
      </c>
      <c r="G332" s="52">
        <v>11228</v>
      </c>
      <c r="H332" s="50">
        <f>G332</f>
        <v>11228</v>
      </c>
      <c r="I332" s="44">
        <f>G332/365+(H332*10/24)/365</f>
        <v>43.578995433789956</v>
      </c>
      <c r="J332" s="44">
        <v>577.433936276161</v>
      </c>
      <c r="K332" s="44">
        <v>5401.129462403463</v>
      </c>
      <c r="L332" s="44">
        <v>2919.395788124886</v>
      </c>
      <c r="M332" s="44">
        <f t="shared" si="53"/>
        <v>2481.7336742785765</v>
      </c>
      <c r="N332" s="44">
        <f t="shared" si="54"/>
        <v>407.3187888349342</v>
      </c>
      <c r="O332" s="44"/>
      <c r="P332" s="44"/>
      <c r="Q332" s="44"/>
      <c r="R332" s="44">
        <f t="shared" si="55"/>
        <v>0</v>
      </c>
      <c r="S332" s="44">
        <f t="shared" si="56"/>
        <v>450.89778426872414</v>
      </c>
      <c r="T332" s="44">
        <f t="shared" si="57"/>
        <v>11391.897784268724</v>
      </c>
      <c r="U332" s="5">
        <v>843</v>
      </c>
      <c r="V332" s="29">
        <v>8.320668693009118</v>
      </c>
      <c r="W332" s="30">
        <v>8.185614849187935</v>
      </c>
      <c r="X332" s="30">
        <v>8.973284929721679</v>
      </c>
      <c r="Y332" s="30">
        <v>7.80235294117647</v>
      </c>
      <c r="Z332" s="30">
        <v>7.064964115947432</v>
      </c>
      <c r="AA332" s="30">
        <v>6.730412179725214</v>
      </c>
      <c r="AB332" s="31">
        <v>6.522956326987682</v>
      </c>
      <c r="AC332" s="17">
        <v>7.731816931119876</v>
      </c>
      <c r="AD332" s="49">
        <f t="shared" si="50"/>
        <v>7.399996172403458</v>
      </c>
      <c r="AE332" s="59">
        <f t="shared" si="51"/>
        <v>-0.042916272031851686</v>
      </c>
    </row>
    <row r="333" spans="1:31" ht="12">
      <c r="A333" s="13" t="s">
        <v>710</v>
      </c>
      <c r="B333" s="19" t="s">
        <v>749</v>
      </c>
      <c r="C333" s="5" t="s">
        <v>1144</v>
      </c>
      <c r="D333" s="8">
        <v>10638</v>
      </c>
      <c r="E333" s="8">
        <v>10728</v>
      </c>
      <c r="F333" s="5">
        <f t="shared" si="52"/>
        <v>10683</v>
      </c>
      <c r="G333" s="52"/>
      <c r="H333" s="50"/>
      <c r="I333" s="44"/>
      <c r="J333" s="44">
        <v>311.7516916757245</v>
      </c>
      <c r="K333" s="44">
        <v>945.9876129273329</v>
      </c>
      <c r="L333" s="44">
        <v>2916.1224502462287</v>
      </c>
      <c r="M333" s="44">
        <f t="shared" si="53"/>
        <v>-1970.1348373188957</v>
      </c>
      <c r="N333" s="44">
        <f t="shared" si="54"/>
        <v>-323.35175369352083</v>
      </c>
      <c r="O333" s="44"/>
      <c r="P333" s="44"/>
      <c r="Q333" s="44"/>
      <c r="R333" s="44">
        <f t="shared" si="55"/>
        <v>0</v>
      </c>
      <c r="S333" s="44">
        <f t="shared" si="56"/>
        <v>-323.35175369352083</v>
      </c>
      <c r="T333" s="44">
        <f t="shared" si="57"/>
        <v>10359.648246306479</v>
      </c>
      <c r="U333" s="5">
        <v>759</v>
      </c>
      <c r="V333" s="29">
        <v>6.9709999085170615</v>
      </c>
      <c r="W333" s="30">
        <v>6.299506103811388</v>
      </c>
      <c r="X333" s="30">
        <v>5.793193230425888</v>
      </c>
      <c r="Y333" s="30">
        <v>7.292445774121167</v>
      </c>
      <c r="Z333" s="30">
        <v>6.906180193596426</v>
      </c>
      <c r="AA333" s="30">
        <v>5.9417984467109575</v>
      </c>
      <c r="AB333" s="31">
        <v>6.508100009364173</v>
      </c>
      <c r="AC333" s="17">
        <v>7.134799774393683</v>
      </c>
      <c r="AD333" s="49">
        <f t="shared" si="50"/>
        <v>7.3265035834648735</v>
      </c>
      <c r="AE333" s="59">
        <f t="shared" si="51"/>
        <v>0.026868842172586678</v>
      </c>
    </row>
    <row r="334" spans="1:31" ht="12">
      <c r="A334" s="13" t="s">
        <v>710</v>
      </c>
      <c r="B334" s="19" t="s">
        <v>757</v>
      </c>
      <c r="C334" s="5" t="s">
        <v>1145</v>
      </c>
      <c r="D334" s="8">
        <v>9091</v>
      </c>
      <c r="E334" s="8">
        <v>9125</v>
      </c>
      <c r="F334" s="5">
        <f t="shared" si="52"/>
        <v>9108</v>
      </c>
      <c r="G334" s="52"/>
      <c r="H334" s="50"/>
      <c r="I334" s="44"/>
      <c r="J334" s="44">
        <v>319.7562664864774</v>
      </c>
      <c r="K334" s="44">
        <v>1443.6783847905417</v>
      </c>
      <c r="L334" s="44">
        <v>2854.3855943714684</v>
      </c>
      <c r="M334" s="44">
        <f t="shared" si="53"/>
        <v>-1410.7072095809267</v>
      </c>
      <c r="N334" s="44">
        <f t="shared" si="54"/>
        <v>-231.5347363670065</v>
      </c>
      <c r="O334" s="44"/>
      <c r="P334" s="44"/>
      <c r="Q334" s="44"/>
      <c r="R334" s="44">
        <f t="shared" si="55"/>
        <v>0</v>
      </c>
      <c r="S334" s="44">
        <f t="shared" si="56"/>
        <v>-231.5347363670065</v>
      </c>
      <c r="T334" s="44">
        <f t="shared" si="57"/>
        <v>8876.465263632994</v>
      </c>
      <c r="U334" s="5">
        <v>532</v>
      </c>
      <c r="V334" s="29">
        <v>8.455545371219065</v>
      </c>
      <c r="W334" s="30">
        <v>6.501653929508383</v>
      </c>
      <c r="X334" s="30">
        <v>6.094808126410835</v>
      </c>
      <c r="Y334" s="30">
        <v>5.5754590237348856</v>
      </c>
      <c r="Z334" s="30">
        <v>5.425839448521237</v>
      </c>
      <c r="AA334" s="30">
        <v>7.345073562193491</v>
      </c>
      <c r="AB334" s="31">
        <v>5.757776307081404</v>
      </c>
      <c r="AC334" s="17">
        <v>5.851941480585194</v>
      </c>
      <c r="AD334" s="49">
        <f t="shared" si="50"/>
        <v>5.993376689926469</v>
      </c>
      <c r="AE334" s="59">
        <f t="shared" si="51"/>
        <v>0.02416893774664539</v>
      </c>
    </row>
    <row r="335" spans="1:31" ht="12">
      <c r="A335" s="13" t="s">
        <v>710</v>
      </c>
      <c r="B335" s="19" t="s">
        <v>758</v>
      </c>
      <c r="C335" s="5" t="s">
        <v>1146</v>
      </c>
      <c r="D335" s="8">
        <v>20069</v>
      </c>
      <c r="E335" s="8">
        <v>19899</v>
      </c>
      <c r="F335" s="5">
        <f t="shared" si="52"/>
        <v>19984</v>
      </c>
      <c r="G335" s="52"/>
      <c r="H335" s="50"/>
      <c r="I335" s="44"/>
      <c r="J335" s="44">
        <v>1009.1415228951665</v>
      </c>
      <c r="K335" s="44">
        <v>3680.554912327797</v>
      </c>
      <c r="L335" s="44">
        <v>4674.962073043683</v>
      </c>
      <c r="M335" s="44">
        <f t="shared" si="53"/>
        <v>-994.4071607158858</v>
      </c>
      <c r="N335" s="44">
        <f t="shared" si="54"/>
        <v>-163.2087780044823</v>
      </c>
      <c r="O335" s="44"/>
      <c r="P335" s="44"/>
      <c r="Q335" s="44"/>
      <c r="R335" s="44">
        <f t="shared" si="55"/>
        <v>0</v>
      </c>
      <c r="S335" s="44">
        <f t="shared" si="56"/>
        <v>-163.2087780044823</v>
      </c>
      <c r="T335" s="44">
        <f t="shared" si="57"/>
        <v>19820.791221995518</v>
      </c>
      <c r="U335" s="5">
        <v>2193</v>
      </c>
      <c r="V335" s="29">
        <v>14.91599780647091</v>
      </c>
      <c r="W335" s="30">
        <v>12.621504411544787</v>
      </c>
      <c r="X335" s="30">
        <v>12.164722305314587</v>
      </c>
      <c r="Y335" s="30">
        <v>11.536932100606421</v>
      </c>
      <c r="Z335" s="30">
        <v>11.123217115689382</v>
      </c>
      <c r="AA335" s="30">
        <v>11.087834804728415</v>
      </c>
      <c r="AB335" s="31">
        <v>11.012733784321528</v>
      </c>
      <c r="AC335" s="17">
        <v>10.927300812197917</v>
      </c>
      <c r="AD335" s="49">
        <f t="shared" si="50"/>
        <v>11.064139546388972</v>
      </c>
      <c r="AE335" s="59">
        <f t="shared" si="51"/>
        <v>0.012522647316371607</v>
      </c>
    </row>
    <row r="336" spans="1:31" ht="12">
      <c r="A336" s="13" t="s">
        <v>710</v>
      </c>
      <c r="B336" s="19" t="s">
        <v>762</v>
      </c>
      <c r="C336" s="5" t="s">
        <v>1147</v>
      </c>
      <c r="D336" s="8">
        <v>16943</v>
      </c>
      <c r="E336" s="8">
        <v>16912</v>
      </c>
      <c r="F336" s="5">
        <f t="shared" si="52"/>
        <v>16927.5</v>
      </c>
      <c r="G336" s="52"/>
      <c r="H336" s="50"/>
      <c r="I336" s="44"/>
      <c r="J336" s="44">
        <v>998.8884874317501</v>
      </c>
      <c r="K336" s="44">
        <v>1667.0819283935575</v>
      </c>
      <c r="L336" s="44">
        <v>3931.791681056333</v>
      </c>
      <c r="M336" s="44">
        <f t="shared" si="53"/>
        <v>-2264.7097526627754</v>
      </c>
      <c r="N336" s="44">
        <f t="shared" si="54"/>
        <v>-371.6993660834367</v>
      </c>
      <c r="O336" s="44"/>
      <c r="P336" s="44"/>
      <c r="Q336" s="44"/>
      <c r="R336" s="44">
        <f t="shared" si="55"/>
        <v>0</v>
      </c>
      <c r="S336" s="44">
        <f t="shared" si="56"/>
        <v>-371.6993660834367</v>
      </c>
      <c r="T336" s="44">
        <f t="shared" si="57"/>
        <v>16555.800633916562</v>
      </c>
      <c r="U336" s="5">
        <v>1502</v>
      </c>
      <c r="V336" s="29">
        <v>8.591758078861547</v>
      </c>
      <c r="W336" s="30">
        <v>8.051654368007616</v>
      </c>
      <c r="X336" s="30">
        <v>8.054729327781082</v>
      </c>
      <c r="Y336" s="30">
        <v>9.607866366544249</v>
      </c>
      <c r="Z336" s="30">
        <v>9.053790165098526</v>
      </c>
      <c r="AA336" s="30">
        <v>10.211015736766809</v>
      </c>
      <c r="AB336" s="31">
        <v>8.698224852071005</v>
      </c>
      <c r="AC336" s="17">
        <v>8.865018001534557</v>
      </c>
      <c r="AD336" s="49">
        <f t="shared" si="50"/>
        <v>9.072348919948766</v>
      </c>
      <c r="AE336" s="59">
        <f t="shared" si="51"/>
        <v>0.023387534958002328</v>
      </c>
    </row>
    <row r="337" spans="1:31" ht="12">
      <c r="A337" s="13" t="s">
        <v>710</v>
      </c>
      <c r="B337" s="19" t="s">
        <v>766</v>
      </c>
      <c r="C337" s="5" t="s">
        <v>1148</v>
      </c>
      <c r="D337" s="8">
        <v>21138</v>
      </c>
      <c r="E337" s="8">
        <v>21264</v>
      </c>
      <c r="F337" s="5">
        <f t="shared" si="52"/>
        <v>21201</v>
      </c>
      <c r="G337" s="52"/>
      <c r="H337" s="50"/>
      <c r="I337" s="44"/>
      <c r="J337" s="44">
        <v>1194.8976659837526</v>
      </c>
      <c r="K337" s="44">
        <v>3021.186403332988</v>
      </c>
      <c r="L337" s="44">
        <v>5281.676842029591</v>
      </c>
      <c r="M337" s="44">
        <f t="shared" si="53"/>
        <v>-2260.490438696603</v>
      </c>
      <c r="N337" s="44">
        <f t="shared" si="54"/>
        <v>-371.006863953886</v>
      </c>
      <c r="O337" s="44"/>
      <c r="P337" s="44"/>
      <c r="Q337" s="44"/>
      <c r="R337" s="44">
        <f t="shared" si="55"/>
        <v>0</v>
      </c>
      <c r="S337" s="44">
        <f t="shared" si="56"/>
        <v>-371.006863953886</v>
      </c>
      <c r="T337" s="44">
        <f t="shared" si="57"/>
        <v>20829.993136046112</v>
      </c>
      <c r="U337" s="5">
        <v>1663</v>
      </c>
      <c r="V337" s="29">
        <v>9.173557715556845</v>
      </c>
      <c r="W337" s="30">
        <v>9.83495145631068</v>
      </c>
      <c r="X337" s="30">
        <v>11.314540346798411</v>
      </c>
      <c r="Y337" s="30">
        <v>9.315451782526894</v>
      </c>
      <c r="Z337" s="30">
        <v>8.303179427799488</v>
      </c>
      <c r="AA337" s="30">
        <v>8.57871439568899</v>
      </c>
      <c r="AB337" s="31">
        <v>7.901128732676097</v>
      </c>
      <c r="AC337" s="17">
        <v>7.867347904248273</v>
      </c>
      <c r="AD337" s="49">
        <f t="shared" si="50"/>
        <v>7.983680019184422</v>
      </c>
      <c r="AE337" s="59">
        <f t="shared" si="51"/>
        <v>0.014786700213591741</v>
      </c>
    </row>
    <row r="338" spans="1:31" ht="12">
      <c r="A338" s="13" t="s">
        <v>710</v>
      </c>
      <c r="B338" s="19" t="s">
        <v>759</v>
      </c>
      <c r="C338" s="5" t="s">
        <v>1149</v>
      </c>
      <c r="D338" s="8">
        <v>6776</v>
      </c>
      <c r="E338" s="8">
        <v>6768</v>
      </c>
      <c r="F338" s="5">
        <f t="shared" si="52"/>
        <v>6772</v>
      </c>
      <c r="G338" s="52"/>
      <c r="H338" s="50"/>
      <c r="I338" s="44"/>
      <c r="J338" s="44">
        <v>273.1321543163713</v>
      </c>
      <c r="K338" s="44">
        <v>522.2404758784326</v>
      </c>
      <c r="L338" s="44">
        <v>1810.3471078936518</v>
      </c>
      <c r="M338" s="44">
        <f t="shared" si="53"/>
        <v>-1288.1066320152192</v>
      </c>
      <c r="N338" s="44">
        <f t="shared" si="54"/>
        <v>-211.41270664153896</v>
      </c>
      <c r="O338" s="44"/>
      <c r="P338" s="44"/>
      <c r="Q338" s="44"/>
      <c r="R338" s="44">
        <f t="shared" si="55"/>
        <v>0</v>
      </c>
      <c r="S338" s="44">
        <f t="shared" si="56"/>
        <v>-211.41270664153896</v>
      </c>
      <c r="T338" s="44">
        <f t="shared" si="57"/>
        <v>6560.5872933584615</v>
      </c>
      <c r="U338" s="5">
        <v>443</v>
      </c>
      <c r="V338" s="29">
        <v>7.84429371866706</v>
      </c>
      <c r="W338" s="30">
        <v>7.195544181845552</v>
      </c>
      <c r="X338" s="30">
        <v>7.031949835771872</v>
      </c>
      <c r="Y338" s="30">
        <v>8.037438716386868</v>
      </c>
      <c r="Z338" s="30">
        <v>7.463574189711567</v>
      </c>
      <c r="AA338" s="30">
        <v>7.2485207100591715</v>
      </c>
      <c r="AB338" s="31">
        <v>6.410444477042687</v>
      </c>
      <c r="AC338" s="17">
        <v>6.537780401416765</v>
      </c>
      <c r="AD338" s="49">
        <f t="shared" si="50"/>
        <v>6.752444258282581</v>
      </c>
      <c r="AE338" s="59">
        <f t="shared" si="51"/>
        <v>0.03283436329848229</v>
      </c>
    </row>
    <row r="339" spans="1:31" ht="12">
      <c r="A339" s="13" t="s">
        <v>710</v>
      </c>
      <c r="B339" s="19" t="s">
        <v>768</v>
      </c>
      <c r="C339" s="5" t="s">
        <v>1150</v>
      </c>
      <c r="D339" s="8">
        <v>10000</v>
      </c>
      <c r="E339" s="8">
        <v>10013</v>
      </c>
      <c r="F339" s="5">
        <f t="shared" si="52"/>
        <v>10006.5</v>
      </c>
      <c r="G339" s="52"/>
      <c r="H339" s="50"/>
      <c r="I339" s="44"/>
      <c r="J339" s="44">
        <v>370.3896131569606</v>
      </c>
      <c r="K339" s="44">
        <v>489.7829079136698</v>
      </c>
      <c r="L339" s="44">
        <v>3096.902788384324</v>
      </c>
      <c r="M339" s="44">
        <f t="shared" si="53"/>
        <v>-2607.119880470654</v>
      </c>
      <c r="N339" s="44">
        <f t="shared" si="54"/>
        <v>-427.8980146286167</v>
      </c>
      <c r="O339" s="44"/>
      <c r="P339" s="44"/>
      <c r="Q339" s="44"/>
      <c r="R339" s="44">
        <f t="shared" si="55"/>
        <v>0</v>
      </c>
      <c r="S339" s="44">
        <f t="shared" si="56"/>
        <v>-427.8980146286167</v>
      </c>
      <c r="T339" s="44">
        <f t="shared" si="57"/>
        <v>9578.601985371384</v>
      </c>
      <c r="U339" s="5">
        <v>546</v>
      </c>
      <c r="V339" s="29">
        <v>4.269151587387583</v>
      </c>
      <c r="W339" s="30">
        <v>4.208416833667335</v>
      </c>
      <c r="X339" s="30">
        <v>4.294222129349076</v>
      </c>
      <c r="Y339" s="30">
        <v>4.517792676637442</v>
      </c>
      <c r="Z339" s="30">
        <v>5.4689103221834605</v>
      </c>
      <c r="AA339" s="30">
        <v>4.899253349698272</v>
      </c>
      <c r="AB339" s="31">
        <v>5.2361292921155975</v>
      </c>
      <c r="AC339" s="17">
        <v>5.46</v>
      </c>
      <c r="AD339" s="49">
        <f t="shared" si="50"/>
        <v>5.700205529302305</v>
      </c>
      <c r="AE339" s="59">
        <f t="shared" si="51"/>
        <v>0.043993686685403786</v>
      </c>
    </row>
    <row r="340" spans="1:31" ht="12">
      <c r="A340" s="13" t="s">
        <v>710</v>
      </c>
      <c r="B340" s="19" t="s">
        <v>769</v>
      </c>
      <c r="C340" s="5" t="s">
        <v>1151</v>
      </c>
      <c r="D340" s="8">
        <v>4250</v>
      </c>
      <c r="E340" s="8">
        <v>4281</v>
      </c>
      <c r="F340" s="5">
        <f t="shared" si="52"/>
        <v>4265.5</v>
      </c>
      <c r="G340" s="52"/>
      <c r="H340" s="50"/>
      <c r="I340" s="44"/>
      <c r="J340" s="44">
        <v>135.4046765469107</v>
      </c>
      <c r="K340" s="44">
        <v>313.43922500694606</v>
      </c>
      <c r="L340" s="44">
        <v>1347.7911264451084</v>
      </c>
      <c r="M340" s="44">
        <f t="shared" si="53"/>
        <v>-1034.3519014381623</v>
      </c>
      <c r="N340" s="44">
        <f t="shared" si="54"/>
        <v>-169.76477697405457</v>
      </c>
      <c r="O340" s="44"/>
      <c r="P340" s="44"/>
      <c r="Q340" s="44"/>
      <c r="R340" s="44">
        <f t="shared" si="55"/>
        <v>0</v>
      </c>
      <c r="S340" s="44">
        <f t="shared" si="56"/>
        <v>-169.76477697405457</v>
      </c>
      <c r="T340" s="44">
        <f t="shared" si="57"/>
        <v>4095.7352230259453</v>
      </c>
      <c r="U340" s="5">
        <v>242</v>
      </c>
      <c r="V340" s="29">
        <v>4.140295358649789</v>
      </c>
      <c r="W340" s="30">
        <v>3.8382804503582397</v>
      </c>
      <c r="X340" s="30">
        <v>5.48565676899849</v>
      </c>
      <c r="Y340" s="30">
        <v>4.00791687283523</v>
      </c>
      <c r="Z340" s="30">
        <v>4.904102937606216</v>
      </c>
      <c r="AA340" s="30">
        <v>6.222760290556901</v>
      </c>
      <c r="AB340" s="31">
        <v>5.600379686758425</v>
      </c>
      <c r="AC340" s="17">
        <v>5.694117647058824</v>
      </c>
      <c r="AD340" s="49">
        <f t="shared" si="50"/>
        <v>5.908585072577261</v>
      </c>
      <c r="AE340" s="59">
        <f t="shared" si="51"/>
        <v>0.03766473382038672</v>
      </c>
    </row>
    <row r="341" spans="1:31" ht="12">
      <c r="A341" s="13" t="s">
        <v>710</v>
      </c>
      <c r="B341" s="19" t="s">
        <v>770</v>
      </c>
      <c r="C341" s="5" t="s">
        <v>1152</v>
      </c>
      <c r="D341" s="8">
        <v>92523</v>
      </c>
      <c r="E341" s="8">
        <v>92909</v>
      </c>
      <c r="F341" s="5">
        <f t="shared" si="52"/>
        <v>92716</v>
      </c>
      <c r="G341" s="52">
        <v>130582</v>
      </c>
      <c r="H341" s="50">
        <f>G341</f>
        <v>130582</v>
      </c>
      <c r="I341" s="44">
        <f>G341/365+(H341*10/24)/365</f>
        <v>506.82511415525113</v>
      </c>
      <c r="J341" s="44">
        <v>11790.064221828878</v>
      </c>
      <c r="K341" s="44">
        <v>28512.61729483268</v>
      </c>
      <c r="L341" s="44">
        <v>15351.947060203776</v>
      </c>
      <c r="M341" s="44">
        <f t="shared" si="53"/>
        <v>13160.670234628902</v>
      </c>
      <c r="N341" s="44">
        <f t="shared" si="54"/>
        <v>2160.017537652706</v>
      </c>
      <c r="O341" s="44">
        <v>7882</v>
      </c>
      <c r="P341" s="44">
        <v>3750</v>
      </c>
      <c r="Q341" s="44">
        <f>O341+P341</f>
        <v>11632</v>
      </c>
      <c r="R341" s="44">
        <f t="shared" si="55"/>
        <v>4068.2309360730587</v>
      </c>
      <c r="S341" s="44">
        <f t="shared" si="56"/>
        <v>6735.073587881016</v>
      </c>
      <c r="T341" s="44">
        <f t="shared" si="57"/>
        <v>99451.07358788102</v>
      </c>
      <c r="U341" s="5">
        <v>14074</v>
      </c>
      <c r="V341" s="29">
        <v>14.646725683180295</v>
      </c>
      <c r="W341" s="30">
        <v>13.340579471471075</v>
      </c>
      <c r="X341" s="30">
        <v>13.03647186503108</v>
      </c>
      <c r="Y341" s="30">
        <v>14.029124084389666</v>
      </c>
      <c r="Z341" s="30">
        <v>13.692513603651044</v>
      </c>
      <c r="AA341" s="30">
        <v>15.446469597181805</v>
      </c>
      <c r="AB341" s="31">
        <v>15.858934818382938</v>
      </c>
      <c r="AC341" s="17">
        <v>15.211352852804167</v>
      </c>
      <c r="AD341" s="49">
        <f t="shared" si="50"/>
        <v>14.151682322024767</v>
      </c>
      <c r="AE341" s="59">
        <f t="shared" si="51"/>
        <v>-0.06966313522758448</v>
      </c>
    </row>
    <row r="342" spans="1:31" ht="12">
      <c r="A342" s="13" t="s">
        <v>710</v>
      </c>
      <c r="B342" s="19" t="s">
        <v>760</v>
      </c>
      <c r="C342" s="5" t="s">
        <v>1153</v>
      </c>
      <c r="D342" s="8">
        <v>18978</v>
      </c>
      <c r="E342" s="8">
        <v>18841</v>
      </c>
      <c r="F342" s="5">
        <f t="shared" si="52"/>
        <v>18909.5</v>
      </c>
      <c r="G342" s="52"/>
      <c r="H342" s="50"/>
      <c r="I342" s="44"/>
      <c r="J342" s="44">
        <v>678.4505427482795</v>
      </c>
      <c r="K342" s="44">
        <v>1421.5845135177785</v>
      </c>
      <c r="L342" s="44">
        <v>4518.599575945994</v>
      </c>
      <c r="M342" s="44">
        <f t="shared" si="53"/>
        <v>-3097.015062428215</v>
      </c>
      <c r="N342" s="44">
        <f t="shared" si="54"/>
        <v>-508.3029002290145</v>
      </c>
      <c r="O342" s="44"/>
      <c r="P342" s="44"/>
      <c r="Q342" s="44"/>
      <c r="R342" s="44">
        <f t="shared" si="55"/>
        <v>0</v>
      </c>
      <c r="S342" s="44">
        <f t="shared" si="56"/>
        <v>-508.3029002290145</v>
      </c>
      <c r="T342" s="44">
        <f t="shared" si="57"/>
        <v>18401.197099770987</v>
      </c>
      <c r="U342" s="5">
        <v>1699</v>
      </c>
      <c r="V342" s="29">
        <v>8.890395244551048</v>
      </c>
      <c r="W342" s="30">
        <v>10.050331976868708</v>
      </c>
      <c r="X342" s="30">
        <v>9.859154929577464</v>
      </c>
      <c r="Y342" s="30">
        <v>8.71244635193133</v>
      </c>
      <c r="Z342" s="30">
        <v>8.803023045398904</v>
      </c>
      <c r="AA342" s="30">
        <v>9.121405750798722</v>
      </c>
      <c r="AB342" s="31">
        <v>9.886616509483947</v>
      </c>
      <c r="AC342" s="17">
        <v>8.952471282537674</v>
      </c>
      <c r="AD342" s="49">
        <f t="shared" si="50"/>
        <v>9.233094949138636</v>
      </c>
      <c r="AE342" s="59">
        <f t="shared" si="51"/>
        <v>0.031345944348163894</v>
      </c>
    </row>
    <row r="343" spans="1:31" ht="12">
      <c r="A343" s="13" t="s">
        <v>710</v>
      </c>
      <c r="B343" s="19" t="s">
        <v>763</v>
      </c>
      <c r="C343" s="5" t="s">
        <v>1154</v>
      </c>
      <c r="D343" s="8">
        <v>6686</v>
      </c>
      <c r="E343" s="8">
        <v>6706</v>
      </c>
      <c r="F343" s="5">
        <f t="shared" si="52"/>
        <v>6696</v>
      </c>
      <c r="G343" s="52"/>
      <c r="H343" s="50"/>
      <c r="I343" s="44"/>
      <c r="J343" s="44">
        <v>294.5809424777703</v>
      </c>
      <c r="K343" s="44">
        <v>664.4152002562806</v>
      </c>
      <c r="L343" s="44">
        <v>1590.0516507335478</v>
      </c>
      <c r="M343" s="44">
        <f t="shared" si="53"/>
        <v>-925.6364504772672</v>
      </c>
      <c r="N343" s="44">
        <f t="shared" si="54"/>
        <v>-151.9216674285035</v>
      </c>
      <c r="O343" s="44"/>
      <c r="P343" s="44"/>
      <c r="Q343" s="44"/>
      <c r="R343" s="44">
        <f t="shared" si="55"/>
        <v>0</v>
      </c>
      <c r="S343" s="44">
        <f t="shared" si="56"/>
        <v>-151.9216674285035</v>
      </c>
      <c r="T343" s="44">
        <f t="shared" si="57"/>
        <v>6544.0783325714965</v>
      </c>
      <c r="U343" s="5">
        <v>829</v>
      </c>
      <c r="V343" s="29">
        <v>10.144495754506181</v>
      </c>
      <c r="W343" s="30">
        <v>10.745313214449016</v>
      </c>
      <c r="X343" s="30">
        <v>9.361183107180974</v>
      </c>
      <c r="Y343" s="30">
        <v>13.86002444987775</v>
      </c>
      <c r="Z343" s="30">
        <v>11.234586695082966</v>
      </c>
      <c r="AA343" s="30">
        <v>9.87052551408987</v>
      </c>
      <c r="AB343" s="31">
        <v>10.8338405356056</v>
      </c>
      <c r="AC343" s="17">
        <v>12.399042775949745</v>
      </c>
      <c r="AD343" s="49">
        <f t="shared" si="50"/>
        <v>12.667941272552651</v>
      </c>
      <c r="AE343" s="59">
        <f t="shared" si="51"/>
        <v>0.02168703677065178</v>
      </c>
    </row>
    <row r="344" spans="1:31" ht="12">
      <c r="A344" s="13" t="s">
        <v>710</v>
      </c>
      <c r="B344" s="19" t="s">
        <v>761</v>
      </c>
      <c r="C344" s="5" t="s">
        <v>1155</v>
      </c>
      <c r="D344" s="8">
        <v>22973</v>
      </c>
      <c r="E344" s="8">
        <v>22956</v>
      </c>
      <c r="F344" s="5">
        <f t="shared" si="52"/>
        <v>22964.5</v>
      </c>
      <c r="G344" s="52"/>
      <c r="H344" s="50"/>
      <c r="I344" s="44"/>
      <c r="J344" s="44">
        <v>1598.8774283642856</v>
      </c>
      <c r="K344" s="44">
        <v>5399.629128978111</v>
      </c>
      <c r="L344" s="44">
        <v>5592.750245928827</v>
      </c>
      <c r="M344" s="44">
        <f t="shared" si="53"/>
        <v>-193.121116950716</v>
      </c>
      <c r="N344" s="44">
        <f t="shared" si="54"/>
        <v>-31.696334006380358</v>
      </c>
      <c r="O344" s="44"/>
      <c r="P344" s="44"/>
      <c r="Q344" s="44"/>
      <c r="R344" s="44">
        <f t="shared" si="55"/>
        <v>0</v>
      </c>
      <c r="S344" s="44">
        <f t="shared" si="56"/>
        <v>-31.696334006380358</v>
      </c>
      <c r="T344" s="44">
        <f t="shared" si="57"/>
        <v>22932.80366599362</v>
      </c>
      <c r="U344" s="5">
        <v>2279</v>
      </c>
      <c r="V344" s="29">
        <v>13.097393193338162</v>
      </c>
      <c r="W344" s="30">
        <v>13.011650225416238</v>
      </c>
      <c r="X344" s="30">
        <v>12.035965458915694</v>
      </c>
      <c r="Y344" s="30">
        <v>11.896521121760738</v>
      </c>
      <c r="Z344" s="30">
        <v>9.705830544301568</v>
      </c>
      <c r="AA344" s="30">
        <v>11.114515846611802</v>
      </c>
      <c r="AB344" s="31">
        <v>9.940600978336828</v>
      </c>
      <c r="AC344" s="17">
        <v>9.920341270186741</v>
      </c>
      <c r="AD344" s="49">
        <f t="shared" si="50"/>
        <v>9.93772952139935</v>
      </c>
      <c r="AE344" s="59">
        <f t="shared" si="51"/>
        <v>0.0017527876046829925</v>
      </c>
    </row>
    <row r="345" spans="1:31" ht="12">
      <c r="A345" s="13" t="s">
        <v>710</v>
      </c>
      <c r="B345" s="19" t="s">
        <v>764</v>
      </c>
      <c r="C345" s="5" t="s">
        <v>1156</v>
      </c>
      <c r="D345" s="8">
        <v>20184</v>
      </c>
      <c r="E345" s="8">
        <v>20428</v>
      </c>
      <c r="F345" s="5">
        <f t="shared" si="52"/>
        <v>20306</v>
      </c>
      <c r="G345" s="52"/>
      <c r="H345" s="50"/>
      <c r="I345" s="44"/>
      <c r="J345" s="44">
        <v>612.1056696000938</v>
      </c>
      <c r="K345" s="44">
        <v>1731.5960972361274</v>
      </c>
      <c r="L345" s="44">
        <v>4766.131948688568</v>
      </c>
      <c r="M345" s="44">
        <f t="shared" si="53"/>
        <v>-3034.5358514524405</v>
      </c>
      <c r="N345" s="44">
        <f t="shared" si="54"/>
        <v>-498.048392742665</v>
      </c>
      <c r="O345" s="44"/>
      <c r="P345" s="44"/>
      <c r="Q345" s="44"/>
      <c r="R345" s="44">
        <f t="shared" si="55"/>
        <v>0</v>
      </c>
      <c r="S345" s="44">
        <f t="shared" si="56"/>
        <v>-498.048392742665</v>
      </c>
      <c r="T345" s="44">
        <f t="shared" si="57"/>
        <v>19807.951607257335</v>
      </c>
      <c r="U345" s="5">
        <v>1911</v>
      </c>
      <c r="V345" s="29">
        <v>10.166015625</v>
      </c>
      <c r="W345" s="30">
        <v>10.231467624463733</v>
      </c>
      <c r="X345" s="30">
        <v>11.253184156635534</v>
      </c>
      <c r="Y345" s="30">
        <v>10.93109310931093</v>
      </c>
      <c r="Z345" s="30">
        <v>10.007982438635004</v>
      </c>
      <c r="AA345" s="30">
        <v>9.350584722567804</v>
      </c>
      <c r="AB345" s="31">
        <v>9.079143852663016</v>
      </c>
      <c r="AC345" s="17">
        <v>9.467895362663496</v>
      </c>
      <c r="AD345" s="49">
        <f t="shared" si="50"/>
        <v>9.647640694456454</v>
      </c>
      <c r="AE345" s="59">
        <f t="shared" si="51"/>
        <v>0.01898471887445874</v>
      </c>
    </row>
    <row r="346" spans="1:31" ht="12">
      <c r="A346" s="13" t="s">
        <v>710</v>
      </c>
      <c r="B346" s="19" t="s">
        <v>765</v>
      </c>
      <c r="C346" s="5" t="s">
        <v>1157</v>
      </c>
      <c r="D346" s="8">
        <v>5031</v>
      </c>
      <c r="E346" s="8">
        <v>5052</v>
      </c>
      <c r="F346" s="5">
        <f t="shared" si="52"/>
        <v>5041.5</v>
      </c>
      <c r="G346" s="52">
        <v>11127</v>
      </c>
      <c r="H346" s="50">
        <f>G346</f>
        <v>11127</v>
      </c>
      <c r="I346" s="44">
        <f>G346/365+(H346*10/24)/365</f>
        <v>43.18698630136986</v>
      </c>
      <c r="J346" s="44">
        <v>206.28134619823436</v>
      </c>
      <c r="K346" s="44">
        <v>292.443882701435</v>
      </c>
      <c r="L346" s="44">
        <v>1441.8395371681174</v>
      </c>
      <c r="M346" s="44">
        <f t="shared" si="53"/>
        <v>-1149.3956544666826</v>
      </c>
      <c r="N346" s="44">
        <f t="shared" si="54"/>
        <v>-188.64652993258824</v>
      </c>
      <c r="O346" s="44"/>
      <c r="P346" s="44"/>
      <c r="Q346" s="44"/>
      <c r="R346" s="44">
        <f t="shared" si="55"/>
        <v>0</v>
      </c>
      <c r="S346" s="44">
        <f t="shared" si="56"/>
        <v>-145.45954363121837</v>
      </c>
      <c r="T346" s="44">
        <f t="shared" si="57"/>
        <v>4896.040456368782</v>
      </c>
      <c r="U346" s="5">
        <v>293</v>
      </c>
      <c r="V346" s="29">
        <v>4.493269992082344</v>
      </c>
      <c r="W346" s="30">
        <v>4.684029880880274</v>
      </c>
      <c r="X346" s="30">
        <v>4.441776710684274</v>
      </c>
      <c r="Y346" s="30">
        <v>4.412058295068876</v>
      </c>
      <c r="Z346" s="30">
        <v>5.511341026661361</v>
      </c>
      <c r="AA346" s="30">
        <v>6.232408524326498</v>
      </c>
      <c r="AB346" s="31">
        <v>4.948702474351237</v>
      </c>
      <c r="AC346" s="17">
        <v>5.823891870403498</v>
      </c>
      <c r="AD346" s="49">
        <f t="shared" si="50"/>
        <v>5.984427673976119</v>
      </c>
      <c r="AE346" s="59">
        <f t="shared" si="51"/>
        <v>0.02756503849057518</v>
      </c>
    </row>
    <row r="347" spans="1:31" ht="12">
      <c r="A347" s="13" t="s">
        <v>710</v>
      </c>
      <c r="B347" s="19" t="s">
        <v>767</v>
      </c>
      <c r="C347" s="5" t="s">
        <v>1158</v>
      </c>
      <c r="D347" s="8">
        <v>7822</v>
      </c>
      <c r="E347" s="8">
        <v>7906</v>
      </c>
      <c r="F347" s="5">
        <f t="shared" si="52"/>
        <v>7864</v>
      </c>
      <c r="G347" s="52"/>
      <c r="H347" s="50"/>
      <c r="I347" s="44"/>
      <c r="J347" s="44">
        <v>338.4568487275487</v>
      </c>
      <c r="K347" s="44">
        <v>670.0175166768087</v>
      </c>
      <c r="L347" s="44">
        <v>2415.632128643039</v>
      </c>
      <c r="M347" s="44">
        <f t="shared" si="53"/>
        <v>-1745.6146119662303</v>
      </c>
      <c r="N347" s="44">
        <f t="shared" si="54"/>
        <v>-286.5019872550739</v>
      </c>
      <c r="O347" s="44"/>
      <c r="P347" s="44"/>
      <c r="Q347" s="44"/>
      <c r="R347" s="44">
        <f t="shared" si="55"/>
        <v>0</v>
      </c>
      <c r="S347" s="44">
        <f t="shared" si="56"/>
        <v>-286.5019872550739</v>
      </c>
      <c r="T347" s="44">
        <f t="shared" si="57"/>
        <v>7577.498012744926</v>
      </c>
      <c r="U347" s="5">
        <v>504</v>
      </c>
      <c r="V347" s="29">
        <v>5.900454910355901</v>
      </c>
      <c r="W347" s="30">
        <v>4.789494013132484</v>
      </c>
      <c r="X347" s="30">
        <v>5.146108094129817</v>
      </c>
      <c r="Y347" s="30">
        <v>4.975509151843259</v>
      </c>
      <c r="Z347" s="30">
        <v>5.908973364365141</v>
      </c>
      <c r="AA347" s="30">
        <v>5.12654958677686</v>
      </c>
      <c r="AB347" s="31">
        <v>5.439814814814815</v>
      </c>
      <c r="AC347" s="17">
        <v>6.443364868320122</v>
      </c>
      <c r="AD347" s="49">
        <f t="shared" si="50"/>
        <v>6.6512719521971535</v>
      </c>
      <c r="AE347" s="59">
        <f t="shared" si="51"/>
        <v>0.03226684940647099</v>
      </c>
    </row>
    <row r="348" spans="1:31" ht="12">
      <c r="A348" s="13" t="s">
        <v>710</v>
      </c>
      <c r="B348" s="19" t="s">
        <v>771</v>
      </c>
      <c r="C348" s="5" t="s">
        <v>1159</v>
      </c>
      <c r="D348" s="8">
        <v>55249</v>
      </c>
      <c r="E348" s="8">
        <v>55973</v>
      </c>
      <c r="F348" s="5">
        <f t="shared" si="52"/>
        <v>55611</v>
      </c>
      <c r="G348" s="52">
        <v>22303</v>
      </c>
      <c r="H348" s="50">
        <f>G348</f>
        <v>22303</v>
      </c>
      <c r="I348" s="44">
        <f>G348/365+(H348*10/24)/365</f>
        <v>86.56415525114156</v>
      </c>
      <c r="J348" s="44">
        <v>9200.172464227131</v>
      </c>
      <c r="K348" s="44">
        <v>10361.282201317907</v>
      </c>
      <c r="L348" s="44">
        <v>7924.076481238856</v>
      </c>
      <c r="M348" s="44">
        <f t="shared" si="53"/>
        <v>2437.2057200790505</v>
      </c>
      <c r="N348" s="44">
        <f t="shared" si="54"/>
        <v>400.0105621054401</v>
      </c>
      <c r="O348" s="44">
        <v>346</v>
      </c>
      <c r="P348" s="44"/>
      <c r="Q348" s="44">
        <f>O348+P348</f>
        <v>346</v>
      </c>
      <c r="R348" s="44">
        <f t="shared" si="55"/>
        <v>102.35833333333335</v>
      </c>
      <c r="S348" s="44">
        <f t="shared" si="56"/>
        <v>588.933050689915</v>
      </c>
      <c r="T348" s="44">
        <f t="shared" si="57"/>
        <v>56199.93305068991</v>
      </c>
      <c r="U348" s="5">
        <v>6073</v>
      </c>
      <c r="V348" s="29">
        <v>14.044044806827708</v>
      </c>
      <c r="W348" s="30">
        <v>11.641984238778695</v>
      </c>
      <c r="X348" s="30">
        <v>11.905347846663512</v>
      </c>
      <c r="Y348" s="30">
        <v>9.692706962049122</v>
      </c>
      <c r="Z348" s="30">
        <v>10.288318452380953</v>
      </c>
      <c r="AA348" s="30">
        <v>10.58056915657328</v>
      </c>
      <c r="AB348" s="31">
        <v>10.534116484602295</v>
      </c>
      <c r="AC348" s="17">
        <v>10.992054154826333</v>
      </c>
      <c r="AD348" s="49">
        <f t="shared" si="50"/>
        <v>10.806062694990075</v>
      </c>
      <c r="AE348" s="59">
        <f t="shared" si="51"/>
        <v>-0.01692053707309961</v>
      </c>
    </row>
    <row r="349" spans="1:31" ht="12">
      <c r="A349" s="13" t="s">
        <v>710</v>
      </c>
      <c r="B349" s="19" t="s">
        <v>772</v>
      </c>
      <c r="C349" s="5" t="s">
        <v>1160</v>
      </c>
      <c r="D349" s="8">
        <v>17806</v>
      </c>
      <c r="E349" s="8">
        <v>17832</v>
      </c>
      <c r="F349" s="5">
        <f t="shared" si="52"/>
        <v>17819</v>
      </c>
      <c r="G349" s="52"/>
      <c r="H349" s="50"/>
      <c r="I349" s="44"/>
      <c r="J349" s="44">
        <v>2528.227204603761</v>
      </c>
      <c r="K349" s="44">
        <v>2840.9406132829695</v>
      </c>
      <c r="L349" s="44">
        <v>2889.8820269831144</v>
      </c>
      <c r="M349" s="44">
        <f t="shared" si="53"/>
        <v>-48.94141370014495</v>
      </c>
      <c r="N349" s="44">
        <f t="shared" si="54"/>
        <v>-8.032593327326873</v>
      </c>
      <c r="O349" s="44"/>
      <c r="P349" s="44"/>
      <c r="Q349" s="44"/>
      <c r="R349" s="44">
        <f t="shared" si="55"/>
        <v>0</v>
      </c>
      <c r="S349" s="44">
        <f t="shared" si="56"/>
        <v>-8.032593327326873</v>
      </c>
      <c r="T349" s="44">
        <f t="shared" si="57"/>
        <v>17810.967406672673</v>
      </c>
      <c r="U349" s="5"/>
      <c r="V349" s="29">
        <v>0</v>
      </c>
      <c r="W349" s="30">
        <v>0</v>
      </c>
      <c r="X349" s="30">
        <v>0</v>
      </c>
      <c r="Y349" s="30">
        <v>0</v>
      </c>
      <c r="Z349" s="30">
        <v>0</v>
      </c>
      <c r="AA349" s="30">
        <v>0</v>
      </c>
      <c r="AB349" s="31">
        <v>0</v>
      </c>
      <c r="AC349" s="17"/>
      <c r="AD349" s="49"/>
      <c r="AE349" s="59"/>
    </row>
    <row r="350" spans="1:31" ht="12">
      <c r="A350" s="13" t="s">
        <v>710</v>
      </c>
      <c r="B350" s="19" t="s">
        <v>773</v>
      </c>
      <c r="C350" s="5" t="s">
        <v>1161</v>
      </c>
      <c r="D350" s="8">
        <v>21264</v>
      </c>
      <c r="E350" s="8">
        <v>21320</v>
      </c>
      <c r="F350" s="5">
        <f t="shared" si="52"/>
        <v>21292</v>
      </c>
      <c r="G350" s="52"/>
      <c r="H350" s="50"/>
      <c r="I350" s="44"/>
      <c r="J350" s="44">
        <v>917.8290237996638</v>
      </c>
      <c r="K350" s="44">
        <v>1777.0531766695515</v>
      </c>
      <c r="L350" s="44">
        <v>6351.515764337528</v>
      </c>
      <c r="M350" s="44">
        <f t="shared" si="53"/>
        <v>-4574.462587667977</v>
      </c>
      <c r="N350" s="44">
        <f t="shared" si="54"/>
        <v>-750.7915051848897</v>
      </c>
      <c r="O350" s="44"/>
      <c r="P350" s="44"/>
      <c r="Q350" s="44"/>
      <c r="R350" s="44">
        <f t="shared" si="55"/>
        <v>0</v>
      </c>
      <c r="S350" s="44">
        <f t="shared" si="56"/>
        <v>-750.7915051848897</v>
      </c>
      <c r="T350" s="44">
        <f t="shared" si="57"/>
        <v>20541.20849481511</v>
      </c>
      <c r="U350" s="5">
        <v>1610</v>
      </c>
      <c r="V350" s="29">
        <v>8.121987004820792</v>
      </c>
      <c r="W350" s="30">
        <v>8.080151908854686</v>
      </c>
      <c r="X350" s="30">
        <v>7.584338832799803</v>
      </c>
      <c r="Y350" s="30">
        <v>7.59869541936426</v>
      </c>
      <c r="Z350" s="30">
        <v>7.797854865204368</v>
      </c>
      <c r="AA350" s="30">
        <v>7.996745788667687</v>
      </c>
      <c r="AB350" s="31">
        <v>8.048490610886617</v>
      </c>
      <c r="AC350" s="17">
        <v>7.571482317531979</v>
      </c>
      <c r="AD350" s="49">
        <f aca="true" t="shared" si="58" ref="AD350:AD381">U350/T350*100</f>
        <v>7.837903015328367</v>
      </c>
      <c r="AE350" s="59">
        <f aca="true" t="shared" si="59" ref="AE350:AE381">(AD350-AC350)/AC350</f>
        <v>0.03518738955243722</v>
      </c>
    </row>
    <row r="351" spans="1:31" ht="12">
      <c r="A351" s="13" t="s">
        <v>710</v>
      </c>
      <c r="B351" s="19" t="s">
        <v>775</v>
      </c>
      <c r="C351" s="5" t="s">
        <v>1162</v>
      </c>
      <c r="D351" s="8">
        <v>13003</v>
      </c>
      <c r="E351" s="8">
        <v>13097</v>
      </c>
      <c r="F351" s="5">
        <f t="shared" si="52"/>
        <v>13050</v>
      </c>
      <c r="G351" s="52"/>
      <c r="H351" s="50"/>
      <c r="I351" s="44"/>
      <c r="J351" s="44">
        <v>636.9204181332676</v>
      </c>
      <c r="K351" s="44">
        <v>1564.7392562748403</v>
      </c>
      <c r="L351" s="44">
        <v>3912.420453663804</v>
      </c>
      <c r="M351" s="44">
        <f t="shared" si="53"/>
        <v>-2347.6811973889635</v>
      </c>
      <c r="N351" s="44">
        <f t="shared" si="54"/>
        <v>-385.3171965235139</v>
      </c>
      <c r="O351" s="44"/>
      <c r="P351" s="44"/>
      <c r="Q351" s="44"/>
      <c r="R351" s="44">
        <f t="shared" si="55"/>
        <v>0</v>
      </c>
      <c r="S351" s="44">
        <f t="shared" si="56"/>
        <v>-385.3171965235139</v>
      </c>
      <c r="T351" s="44">
        <f t="shared" si="57"/>
        <v>12664.682803476486</v>
      </c>
      <c r="U351" s="5">
        <v>835</v>
      </c>
      <c r="V351" s="29">
        <v>5.955997422443156</v>
      </c>
      <c r="W351" s="30">
        <v>6.001365886972853</v>
      </c>
      <c r="X351" s="30">
        <v>5.6928213689482465</v>
      </c>
      <c r="Y351" s="30">
        <v>5.205791442980315</v>
      </c>
      <c r="Z351" s="30">
        <v>6.650108164409903</v>
      </c>
      <c r="AA351" s="30">
        <v>6.0232336091661365</v>
      </c>
      <c r="AB351" s="31">
        <v>6.998738965952081</v>
      </c>
      <c r="AC351" s="17">
        <v>6.421595016534646</v>
      </c>
      <c r="AD351" s="49">
        <f t="shared" si="58"/>
        <v>6.593137885544125</v>
      </c>
      <c r="AE351" s="59">
        <f t="shared" si="59"/>
        <v>0.026713436236290505</v>
      </c>
    </row>
    <row r="352" spans="1:31" ht="12">
      <c r="A352" s="13" t="s">
        <v>710</v>
      </c>
      <c r="B352" s="19" t="s">
        <v>777</v>
      </c>
      <c r="C352" s="5" t="s">
        <v>1163</v>
      </c>
      <c r="D352" s="8">
        <v>78146</v>
      </c>
      <c r="E352" s="8">
        <v>78688</v>
      </c>
      <c r="F352" s="5">
        <f t="shared" si="52"/>
        <v>78417</v>
      </c>
      <c r="G352" s="52">
        <v>50864</v>
      </c>
      <c r="H352" s="50">
        <f>G352</f>
        <v>50864</v>
      </c>
      <c r="I352" s="44">
        <f>G352/365+(H352*10/24)/365</f>
        <v>197.41735159817352</v>
      </c>
      <c r="J352" s="44">
        <v>8449.754876858302</v>
      </c>
      <c r="K352" s="44">
        <v>14138.416451558862</v>
      </c>
      <c r="L352" s="44">
        <v>14580.877285249937</v>
      </c>
      <c r="M352" s="44">
        <f t="shared" si="53"/>
        <v>-442.4608336910751</v>
      </c>
      <c r="N352" s="44">
        <f t="shared" si="54"/>
        <v>-72.61964196796156</v>
      </c>
      <c r="O352" s="44"/>
      <c r="P352" s="44"/>
      <c r="Q352" s="44"/>
      <c r="R352" s="44">
        <f t="shared" si="55"/>
        <v>0</v>
      </c>
      <c r="S352" s="44">
        <f t="shared" si="56"/>
        <v>124.79770963021197</v>
      </c>
      <c r="T352" s="44">
        <f t="shared" si="57"/>
        <v>78541.7977096302</v>
      </c>
      <c r="U352" s="5">
        <v>9821</v>
      </c>
      <c r="V352" s="29">
        <v>11.325880263295371</v>
      </c>
      <c r="W352" s="30">
        <v>12.157979608822306</v>
      </c>
      <c r="X352" s="30">
        <v>10.989509130941588</v>
      </c>
      <c r="Y352" s="30">
        <v>11.193538814847308</v>
      </c>
      <c r="Z352" s="30">
        <v>11.513090084518655</v>
      </c>
      <c r="AA352" s="30">
        <v>12.48874250572524</v>
      </c>
      <c r="AB352" s="31">
        <v>12.97408768941092</v>
      </c>
      <c r="AC352" s="17">
        <v>12.567501855501243</v>
      </c>
      <c r="AD352" s="49">
        <f t="shared" si="58"/>
        <v>12.504170118830654</v>
      </c>
      <c r="AE352" s="59">
        <f t="shared" si="59"/>
        <v>-0.005039325826147912</v>
      </c>
    </row>
    <row r="353" spans="1:31" ht="12">
      <c r="A353" s="13" t="s">
        <v>710</v>
      </c>
      <c r="B353" s="19" t="s">
        <v>779</v>
      </c>
      <c r="C353" s="5" t="s">
        <v>1164</v>
      </c>
      <c r="D353" s="8">
        <v>18399</v>
      </c>
      <c r="E353" s="8">
        <v>18364</v>
      </c>
      <c r="F353" s="5">
        <f t="shared" si="52"/>
        <v>18381.5</v>
      </c>
      <c r="G353" s="52"/>
      <c r="H353" s="50"/>
      <c r="I353" s="44"/>
      <c r="J353" s="44">
        <v>1526.974769790856</v>
      </c>
      <c r="K353" s="44">
        <v>3307.129449236747</v>
      </c>
      <c r="L353" s="44">
        <v>4746.071393862063</v>
      </c>
      <c r="M353" s="44">
        <f t="shared" si="53"/>
        <v>-1438.941944625316</v>
      </c>
      <c r="N353" s="44">
        <f t="shared" si="54"/>
        <v>-236.16881060331596</v>
      </c>
      <c r="O353" s="44"/>
      <c r="P353" s="44"/>
      <c r="Q353" s="44"/>
      <c r="R353" s="44">
        <f t="shared" si="55"/>
        <v>0</v>
      </c>
      <c r="S353" s="44">
        <f t="shared" si="56"/>
        <v>-236.16881060331596</v>
      </c>
      <c r="T353" s="44">
        <f t="shared" si="57"/>
        <v>18145.331189396686</v>
      </c>
      <c r="U353" s="5">
        <v>1318</v>
      </c>
      <c r="V353" s="29">
        <v>5.798113866573525</v>
      </c>
      <c r="W353" s="30">
        <v>5.978844957293965</v>
      </c>
      <c r="X353" s="30">
        <v>6.241595696996862</v>
      </c>
      <c r="Y353" s="30">
        <v>5.386962552011096</v>
      </c>
      <c r="Z353" s="30">
        <v>6.502810536757413</v>
      </c>
      <c r="AA353" s="30">
        <v>6.779661016949152</v>
      </c>
      <c r="AB353" s="31">
        <v>7.18412733020822</v>
      </c>
      <c r="AC353" s="17">
        <v>7.163432795260611</v>
      </c>
      <c r="AD353" s="49">
        <f t="shared" si="58"/>
        <v>7.263576433204921</v>
      </c>
      <c r="AE353" s="59">
        <f t="shared" si="59"/>
        <v>0.01397983910878117</v>
      </c>
    </row>
    <row r="354" spans="1:31" ht="12">
      <c r="A354" s="13" t="s">
        <v>710</v>
      </c>
      <c r="B354" s="19" t="s">
        <v>778</v>
      </c>
      <c r="C354" s="5" t="s">
        <v>1165</v>
      </c>
      <c r="D354" s="8">
        <v>8269</v>
      </c>
      <c r="E354" s="8">
        <v>8182</v>
      </c>
      <c r="F354" s="5">
        <f t="shared" si="52"/>
        <v>8225.5</v>
      </c>
      <c r="G354" s="52"/>
      <c r="H354" s="50"/>
      <c r="I354" s="44"/>
      <c r="J354" s="44">
        <v>270.6211711148841</v>
      </c>
      <c r="K354" s="44">
        <v>865.6689382376828</v>
      </c>
      <c r="L354" s="44">
        <v>2499.5212000533365</v>
      </c>
      <c r="M354" s="44">
        <f t="shared" si="53"/>
        <v>-1633.8522618156537</v>
      </c>
      <c r="N354" s="44">
        <f t="shared" si="54"/>
        <v>-268.1588001627233</v>
      </c>
      <c r="O354" s="44"/>
      <c r="P354" s="44"/>
      <c r="Q354" s="44"/>
      <c r="R354" s="44">
        <f t="shared" si="55"/>
        <v>0</v>
      </c>
      <c r="S354" s="44">
        <f t="shared" si="56"/>
        <v>-268.1588001627233</v>
      </c>
      <c r="T354" s="44">
        <f t="shared" si="57"/>
        <v>7957.341199837277</v>
      </c>
      <c r="U354" s="5">
        <v>931</v>
      </c>
      <c r="V354" s="29">
        <v>12.028747951078048</v>
      </c>
      <c r="W354" s="30">
        <v>10.002494387627838</v>
      </c>
      <c r="X354" s="30">
        <v>11.483013664284819</v>
      </c>
      <c r="Y354" s="30">
        <v>9.687539214456017</v>
      </c>
      <c r="Z354" s="30">
        <v>12.395560543708692</v>
      </c>
      <c r="AA354" s="30">
        <v>12.120839985263416</v>
      </c>
      <c r="AB354" s="31">
        <v>13.51581508515815</v>
      </c>
      <c r="AC354" s="17">
        <v>11.258918853549401</v>
      </c>
      <c r="AD354" s="49">
        <f t="shared" si="58"/>
        <v>11.699887897468045</v>
      </c>
      <c r="AE354" s="59">
        <f t="shared" si="59"/>
        <v>0.0391661978964905</v>
      </c>
    </row>
    <row r="355" spans="1:31" ht="12">
      <c r="A355" s="13" t="s">
        <v>710</v>
      </c>
      <c r="B355" s="19" t="s">
        <v>776</v>
      </c>
      <c r="C355" s="5" t="s">
        <v>1166</v>
      </c>
      <c r="D355" s="8">
        <v>8155</v>
      </c>
      <c r="E355" s="8">
        <v>8152</v>
      </c>
      <c r="F355" s="5">
        <f t="shared" si="52"/>
        <v>8153.5</v>
      </c>
      <c r="G355" s="52"/>
      <c r="H355" s="50"/>
      <c r="I355" s="44"/>
      <c r="J355" s="44">
        <v>237.6235451292432</v>
      </c>
      <c r="K355" s="44">
        <v>492.3435876960214</v>
      </c>
      <c r="L355" s="44">
        <v>2675.2761752685888</v>
      </c>
      <c r="M355" s="44">
        <f t="shared" si="53"/>
        <v>-2182.932587572567</v>
      </c>
      <c r="N355" s="44">
        <f t="shared" si="54"/>
        <v>-358.277548833614</v>
      </c>
      <c r="O355" s="44"/>
      <c r="P355" s="44"/>
      <c r="Q355" s="44"/>
      <c r="R355" s="44">
        <f t="shared" si="55"/>
        <v>0</v>
      </c>
      <c r="S355" s="44">
        <f t="shared" si="56"/>
        <v>-358.277548833614</v>
      </c>
      <c r="T355" s="44">
        <f t="shared" si="57"/>
        <v>7795.222451166386</v>
      </c>
      <c r="U355" s="5">
        <v>344</v>
      </c>
      <c r="V355" s="29">
        <v>3.292731896667113</v>
      </c>
      <c r="W355" s="30">
        <v>3.8146795920936674</v>
      </c>
      <c r="X355" s="30">
        <v>4.1901188242651655</v>
      </c>
      <c r="Y355" s="30">
        <v>3.9271555996035676</v>
      </c>
      <c r="Z355" s="30">
        <v>3.9186322226382133</v>
      </c>
      <c r="AA355" s="30">
        <v>4.328523862375139</v>
      </c>
      <c r="AB355" s="31">
        <v>4.084143191044409</v>
      </c>
      <c r="AC355" s="17">
        <v>4.218270999386879</v>
      </c>
      <c r="AD355" s="49">
        <f t="shared" si="58"/>
        <v>4.412959375502208</v>
      </c>
      <c r="AE355" s="59">
        <f t="shared" si="59"/>
        <v>0.046153596140130905</v>
      </c>
    </row>
    <row r="356" spans="1:31" ht="12">
      <c r="A356" s="13" t="s">
        <v>710</v>
      </c>
      <c r="B356" s="19" t="s">
        <v>780</v>
      </c>
      <c r="C356" s="5" t="s">
        <v>1167</v>
      </c>
      <c r="D356" s="8">
        <v>26258</v>
      </c>
      <c r="E356" s="8">
        <v>26509</v>
      </c>
      <c r="F356" s="5">
        <f t="shared" si="52"/>
        <v>26383.5</v>
      </c>
      <c r="G356" s="52">
        <v>24887</v>
      </c>
      <c r="H356" s="50">
        <f>G356</f>
        <v>24887</v>
      </c>
      <c r="I356" s="44">
        <f>G356/365+(H356*10/24)/365</f>
        <v>96.5933789954338</v>
      </c>
      <c r="J356" s="44">
        <v>2840.969244924753</v>
      </c>
      <c r="K356" s="44">
        <v>5175.906767972412</v>
      </c>
      <c r="L356" s="44">
        <v>5727.521469997395</v>
      </c>
      <c r="M356" s="44">
        <f t="shared" si="53"/>
        <v>-551.6147020249828</v>
      </c>
      <c r="N356" s="44">
        <f t="shared" si="54"/>
        <v>-90.53470751557295</v>
      </c>
      <c r="O356" s="44">
        <v>906</v>
      </c>
      <c r="P356" s="44"/>
      <c r="Q356" s="44">
        <f>O356+P356</f>
        <v>906</v>
      </c>
      <c r="R356" s="44">
        <f t="shared" si="55"/>
        <v>268.025</v>
      </c>
      <c r="S356" s="44">
        <f t="shared" si="56"/>
        <v>274.0836714798608</v>
      </c>
      <c r="T356" s="44">
        <f t="shared" si="57"/>
        <v>26657.58367147986</v>
      </c>
      <c r="U356" s="5">
        <v>2320</v>
      </c>
      <c r="V356" s="29">
        <v>5.800992596208608</v>
      </c>
      <c r="W356" s="30">
        <v>8.388249305279873</v>
      </c>
      <c r="X356" s="30">
        <v>7.313139260424863</v>
      </c>
      <c r="Y356" s="30">
        <v>7.330739299610895</v>
      </c>
      <c r="Z356" s="30">
        <v>8.066947547446949</v>
      </c>
      <c r="AA356" s="30">
        <v>8.008608100837753</v>
      </c>
      <c r="AB356" s="31">
        <v>8.181436050288509</v>
      </c>
      <c r="AC356" s="17">
        <v>8.835402543986595</v>
      </c>
      <c r="AD356" s="49">
        <f t="shared" si="58"/>
        <v>8.702964336869352</v>
      </c>
      <c r="AE356" s="59">
        <f t="shared" si="59"/>
        <v>-0.014989493286571405</v>
      </c>
    </row>
    <row r="357" spans="1:31" ht="12">
      <c r="A357" s="13" t="s">
        <v>710</v>
      </c>
      <c r="B357" s="19" t="s">
        <v>774</v>
      </c>
      <c r="C357" s="5" t="s">
        <v>1168</v>
      </c>
      <c r="D357" s="8">
        <v>10627</v>
      </c>
      <c r="E357" s="8">
        <v>10737</v>
      </c>
      <c r="F357" s="5">
        <f t="shared" si="52"/>
        <v>10682</v>
      </c>
      <c r="G357" s="52"/>
      <c r="H357" s="50"/>
      <c r="I357" s="44"/>
      <c r="J357" s="44">
        <v>445.0278201398378</v>
      </c>
      <c r="K357" s="44">
        <v>546.2254896758841</v>
      </c>
      <c r="L357" s="44">
        <v>3250.1865033054555</v>
      </c>
      <c r="M357" s="44">
        <f t="shared" si="53"/>
        <v>-2703.9610136295714</v>
      </c>
      <c r="N357" s="44">
        <f t="shared" si="54"/>
        <v>-443.79223143218223</v>
      </c>
      <c r="O357" s="44"/>
      <c r="P357" s="44"/>
      <c r="Q357" s="44"/>
      <c r="R357" s="44">
        <f t="shared" si="55"/>
        <v>0</v>
      </c>
      <c r="S357" s="44">
        <f t="shared" si="56"/>
        <v>-443.79223143218223</v>
      </c>
      <c r="T357" s="44">
        <f t="shared" si="57"/>
        <v>10238.207768567818</v>
      </c>
      <c r="U357" s="5">
        <v>727</v>
      </c>
      <c r="V357" s="29">
        <v>8.035343035343036</v>
      </c>
      <c r="W357" s="30">
        <v>7.148602453247537</v>
      </c>
      <c r="X357" s="30">
        <v>6.428859330914953</v>
      </c>
      <c r="Y357" s="30">
        <v>6.054570802628959</v>
      </c>
      <c r="Z357" s="30">
        <v>5.167261158777596</v>
      </c>
      <c r="AA357" s="30">
        <v>6.8833652007648185</v>
      </c>
      <c r="AB357" s="31">
        <v>8.029683189040053</v>
      </c>
      <c r="AC357" s="17">
        <v>6.841065211254352</v>
      </c>
      <c r="AD357" s="49">
        <f t="shared" si="58"/>
        <v>7.100852184617241</v>
      </c>
      <c r="AE357" s="59">
        <f t="shared" si="59"/>
        <v>0.03797463777066605</v>
      </c>
    </row>
    <row r="358" spans="1:31" ht="12">
      <c r="A358" s="13" t="s">
        <v>710</v>
      </c>
      <c r="B358" s="19" t="s">
        <v>784</v>
      </c>
      <c r="C358" s="5" t="s">
        <v>1169</v>
      </c>
      <c r="D358" s="8">
        <v>11742</v>
      </c>
      <c r="E358" s="8">
        <v>11895</v>
      </c>
      <c r="F358" s="5">
        <f t="shared" si="52"/>
        <v>11818.5</v>
      </c>
      <c r="G358" s="52"/>
      <c r="H358" s="50"/>
      <c r="I358" s="44"/>
      <c r="J358" s="44">
        <v>565.2574282558458</v>
      </c>
      <c r="K358" s="44">
        <v>1325.4002307719763</v>
      </c>
      <c r="L358" s="44">
        <v>2943.5579116550252</v>
      </c>
      <c r="M358" s="44">
        <f t="shared" si="53"/>
        <v>-1618.157680883049</v>
      </c>
      <c r="N358" s="44">
        <f t="shared" si="54"/>
        <v>-265.5829001928771</v>
      </c>
      <c r="O358" s="44"/>
      <c r="P358" s="44"/>
      <c r="Q358" s="44"/>
      <c r="R358" s="44">
        <f t="shared" si="55"/>
        <v>0</v>
      </c>
      <c r="S358" s="44">
        <f t="shared" si="56"/>
        <v>-265.5829001928771</v>
      </c>
      <c r="T358" s="44">
        <f t="shared" si="57"/>
        <v>11552.917099807122</v>
      </c>
      <c r="U358" s="5">
        <v>1149</v>
      </c>
      <c r="V358" s="29">
        <v>12.209705372616984</v>
      </c>
      <c r="W358" s="30">
        <v>10.80289455547898</v>
      </c>
      <c r="X358" s="30">
        <v>10.709967179132839</v>
      </c>
      <c r="Y358" s="30">
        <v>9.037850828255085</v>
      </c>
      <c r="Z358" s="30">
        <v>8.748815982089038</v>
      </c>
      <c r="AA358" s="30">
        <v>8.9844086484624</v>
      </c>
      <c r="AB358" s="31">
        <v>8.937735203557988</v>
      </c>
      <c r="AC358" s="17">
        <v>9.785385794583547</v>
      </c>
      <c r="AD358" s="49">
        <f t="shared" si="58"/>
        <v>9.945540075061931</v>
      </c>
      <c r="AE358" s="59">
        <f t="shared" si="59"/>
        <v>0.016366680255676107</v>
      </c>
    </row>
    <row r="359" spans="1:31" ht="12">
      <c r="A359" s="13" t="s">
        <v>710</v>
      </c>
      <c r="B359" s="19" t="s">
        <v>781</v>
      </c>
      <c r="C359" s="5" t="s">
        <v>1170</v>
      </c>
      <c r="D359" s="8">
        <v>7050</v>
      </c>
      <c r="E359" s="8">
        <v>7055</v>
      </c>
      <c r="F359" s="5">
        <f t="shared" si="52"/>
        <v>7052.5</v>
      </c>
      <c r="G359" s="52">
        <v>1939</v>
      </c>
      <c r="H359" s="50">
        <f>G359</f>
        <v>1939</v>
      </c>
      <c r="I359" s="44">
        <f>G359/365+(H359*10/24)/365</f>
        <v>7.52579908675799</v>
      </c>
      <c r="J359" s="44">
        <v>378.99006696938693</v>
      </c>
      <c r="K359" s="44">
        <v>724.9287312893927</v>
      </c>
      <c r="L359" s="44">
        <v>1763.0656699061178</v>
      </c>
      <c r="M359" s="44">
        <f t="shared" si="53"/>
        <v>-1038.1369386167253</v>
      </c>
      <c r="N359" s="44">
        <f t="shared" si="54"/>
        <v>-170.38600268221424</v>
      </c>
      <c r="O359" s="44"/>
      <c r="P359" s="44"/>
      <c r="Q359" s="44"/>
      <c r="R359" s="44">
        <f t="shared" si="55"/>
        <v>0</v>
      </c>
      <c r="S359" s="44">
        <f t="shared" si="56"/>
        <v>-162.86020359545626</v>
      </c>
      <c r="T359" s="44">
        <f t="shared" si="57"/>
        <v>6889.639796404544</v>
      </c>
      <c r="U359" s="5">
        <v>633</v>
      </c>
      <c r="V359" s="29">
        <v>8.362475292686636</v>
      </c>
      <c r="W359" s="30">
        <v>11.237638597542702</v>
      </c>
      <c r="X359" s="30">
        <v>9.764108689160944</v>
      </c>
      <c r="Y359" s="30">
        <v>10.931899641577061</v>
      </c>
      <c r="Z359" s="30">
        <v>9.508437270726338</v>
      </c>
      <c r="AA359" s="30">
        <v>9.34633862279808</v>
      </c>
      <c r="AB359" s="31">
        <v>10.857966834895457</v>
      </c>
      <c r="AC359" s="17">
        <v>8.97872340425532</v>
      </c>
      <c r="AD359" s="49">
        <f t="shared" si="58"/>
        <v>9.187708192383875</v>
      </c>
      <c r="AE359" s="59">
        <f t="shared" si="59"/>
        <v>0.02327555697166375</v>
      </c>
    </row>
    <row r="360" spans="1:31" ht="12">
      <c r="A360" s="13" t="s">
        <v>710</v>
      </c>
      <c r="B360" s="19" t="s">
        <v>785</v>
      </c>
      <c r="C360" s="5" t="s">
        <v>1171</v>
      </c>
      <c r="D360" s="8">
        <v>32929</v>
      </c>
      <c r="E360" s="8">
        <v>32992</v>
      </c>
      <c r="F360" s="5">
        <f t="shared" si="52"/>
        <v>32960.5</v>
      </c>
      <c r="G360" s="52">
        <v>707</v>
      </c>
      <c r="H360" s="50">
        <f>G360</f>
        <v>707</v>
      </c>
      <c r="I360" s="44">
        <f>G360/365+(H360*10/24)/365</f>
        <v>2.744063926940639</v>
      </c>
      <c r="J360" s="44">
        <v>2233.5382770497595</v>
      </c>
      <c r="K360" s="44">
        <v>3256.6581496115323</v>
      </c>
      <c r="L360" s="44">
        <v>7812.120817632867</v>
      </c>
      <c r="M360" s="44">
        <f t="shared" si="53"/>
        <v>-4555.462668021335</v>
      </c>
      <c r="N360" s="44">
        <f t="shared" si="54"/>
        <v>-747.6731108387755</v>
      </c>
      <c r="O360" s="44"/>
      <c r="P360" s="44"/>
      <c r="Q360" s="44"/>
      <c r="R360" s="44">
        <f t="shared" si="55"/>
        <v>0</v>
      </c>
      <c r="S360" s="44">
        <f t="shared" si="56"/>
        <v>-744.9290469118349</v>
      </c>
      <c r="T360" s="44">
        <f t="shared" si="57"/>
        <v>32215.570953088165</v>
      </c>
      <c r="U360" s="5">
        <v>3093</v>
      </c>
      <c r="V360" s="29">
        <v>7.561354457906182</v>
      </c>
      <c r="W360" s="30">
        <v>10.822991912082484</v>
      </c>
      <c r="X360" s="30">
        <v>11.610972260791755</v>
      </c>
      <c r="Y360" s="30">
        <v>10.446659283868588</v>
      </c>
      <c r="Z360" s="30">
        <v>9.671002295332823</v>
      </c>
      <c r="AA360" s="30">
        <v>9.942790711903815</v>
      </c>
      <c r="AB360" s="31">
        <v>8.757519313566826</v>
      </c>
      <c r="AC360" s="17">
        <v>9.39293631753166</v>
      </c>
      <c r="AD360" s="49">
        <f t="shared" si="58"/>
        <v>9.600947332282207</v>
      </c>
      <c r="AE360" s="59">
        <f t="shared" si="59"/>
        <v>0.02214547269550839</v>
      </c>
    </row>
    <row r="361" spans="1:31" ht="12">
      <c r="A361" s="13" t="s">
        <v>710</v>
      </c>
      <c r="B361" s="19" t="s">
        <v>787</v>
      </c>
      <c r="C361" s="5" t="s">
        <v>1172</v>
      </c>
      <c r="D361" s="8">
        <v>9826</v>
      </c>
      <c r="E361" s="8">
        <v>9848</v>
      </c>
      <c r="F361" s="5">
        <f t="shared" si="52"/>
        <v>9837</v>
      </c>
      <c r="G361" s="52">
        <v>6636</v>
      </c>
      <c r="H361" s="50">
        <f>G361</f>
        <v>6636</v>
      </c>
      <c r="I361" s="44">
        <f>G361/365+(H361*10/24)/365</f>
        <v>25.756164383561647</v>
      </c>
      <c r="J361" s="44">
        <v>1449.0004915616546</v>
      </c>
      <c r="K361" s="44">
        <v>1987.9323921411353</v>
      </c>
      <c r="L361" s="44">
        <v>1460.2704270743484</v>
      </c>
      <c r="M361" s="44">
        <f t="shared" si="53"/>
        <v>527.6619650667869</v>
      </c>
      <c r="N361" s="44">
        <f t="shared" si="54"/>
        <v>86.60342354734851</v>
      </c>
      <c r="O361" s="44"/>
      <c r="P361" s="44"/>
      <c r="Q361" s="44"/>
      <c r="R361" s="44">
        <f t="shared" si="55"/>
        <v>0</v>
      </c>
      <c r="S361" s="44">
        <f t="shared" si="56"/>
        <v>112.35958793091015</v>
      </c>
      <c r="T361" s="44">
        <f t="shared" si="57"/>
        <v>9949.35958793091</v>
      </c>
      <c r="U361" s="5">
        <v>866</v>
      </c>
      <c r="V361" s="29">
        <v>7.644225842811764</v>
      </c>
      <c r="W361" s="30">
        <v>8.296448790530109</v>
      </c>
      <c r="X361" s="30">
        <v>8.747697974217312</v>
      </c>
      <c r="Y361" s="30">
        <v>8.17092976045473</v>
      </c>
      <c r="Z361" s="30">
        <v>8.075221238938052</v>
      </c>
      <c r="AA361" s="30">
        <v>9.473150962512666</v>
      </c>
      <c r="AB361" s="31">
        <v>9.478384412421352</v>
      </c>
      <c r="AC361" s="17">
        <v>8.813352330551599</v>
      </c>
      <c r="AD361" s="49">
        <f t="shared" si="58"/>
        <v>8.704077808691354</v>
      </c>
      <c r="AE361" s="59">
        <f t="shared" si="59"/>
        <v>-0.012398746556567738</v>
      </c>
    </row>
    <row r="362" spans="1:31" ht="12">
      <c r="A362" s="13" t="s">
        <v>710</v>
      </c>
      <c r="B362" s="19" t="s">
        <v>789</v>
      </c>
      <c r="C362" s="5" t="s">
        <v>1173</v>
      </c>
      <c r="D362" s="8">
        <v>9730</v>
      </c>
      <c r="E362" s="8">
        <v>9717</v>
      </c>
      <c r="F362" s="5">
        <f t="shared" si="52"/>
        <v>9723.5</v>
      </c>
      <c r="G362" s="52"/>
      <c r="H362" s="50"/>
      <c r="I362" s="44"/>
      <c r="J362" s="44">
        <v>610.9349873023622</v>
      </c>
      <c r="K362" s="44">
        <v>1036.8062424429959</v>
      </c>
      <c r="L362" s="44">
        <v>2378.663587804367</v>
      </c>
      <c r="M362" s="44">
        <f t="shared" si="53"/>
        <v>-1341.8573453613712</v>
      </c>
      <c r="N362" s="44">
        <f t="shared" si="54"/>
        <v>-220.2346345083689</v>
      </c>
      <c r="O362" s="44"/>
      <c r="P362" s="44"/>
      <c r="Q362" s="44"/>
      <c r="R362" s="44">
        <f t="shared" si="55"/>
        <v>0</v>
      </c>
      <c r="S362" s="44">
        <f t="shared" si="56"/>
        <v>-220.2346345083689</v>
      </c>
      <c r="T362" s="44">
        <f t="shared" si="57"/>
        <v>9503.26536549163</v>
      </c>
      <c r="U362" s="5">
        <v>1070</v>
      </c>
      <c r="V362" s="29">
        <v>9.420364460002059</v>
      </c>
      <c r="W362" s="30">
        <v>8.282048607489308</v>
      </c>
      <c r="X362" s="30">
        <v>8.126505393234893</v>
      </c>
      <c r="Y362" s="30">
        <v>9.74921630094044</v>
      </c>
      <c r="Z362" s="30">
        <v>8.816487977516395</v>
      </c>
      <c r="AA362" s="30">
        <v>8.594972358402003</v>
      </c>
      <c r="AB362" s="31">
        <v>9.575129533678757</v>
      </c>
      <c r="AC362" s="17">
        <v>10.996916752312435</v>
      </c>
      <c r="AD362" s="49">
        <f t="shared" si="58"/>
        <v>11.259287822114246</v>
      </c>
      <c r="AE362" s="59">
        <f t="shared" si="59"/>
        <v>0.023858602889454354</v>
      </c>
    </row>
    <row r="363" spans="1:31" ht="12">
      <c r="A363" s="13" t="s">
        <v>710</v>
      </c>
      <c r="B363" s="19" t="s">
        <v>782</v>
      </c>
      <c r="C363" s="5" t="s">
        <v>1174</v>
      </c>
      <c r="D363" s="8">
        <v>3771</v>
      </c>
      <c r="E363" s="8">
        <v>3823</v>
      </c>
      <c r="F363" s="5">
        <f t="shared" si="52"/>
        <v>3797</v>
      </c>
      <c r="G363" s="52">
        <v>163710</v>
      </c>
      <c r="H363" s="50">
        <f>G363</f>
        <v>163710</v>
      </c>
      <c r="I363" s="44">
        <f>G363/365+(H363*10/24)/365</f>
        <v>635.4041095890411</v>
      </c>
      <c r="J363" s="44">
        <v>167.62557255623324</v>
      </c>
      <c r="K363" s="44">
        <v>283.19126493521924</v>
      </c>
      <c r="L363" s="44">
        <v>886.039485863697</v>
      </c>
      <c r="M363" s="44">
        <f t="shared" si="53"/>
        <v>-602.8482209284778</v>
      </c>
      <c r="N363" s="44">
        <f t="shared" si="54"/>
        <v>-98.94349653423731</v>
      </c>
      <c r="O363" s="44"/>
      <c r="P363" s="44"/>
      <c r="Q363" s="44"/>
      <c r="R363" s="44">
        <f t="shared" si="55"/>
        <v>0</v>
      </c>
      <c r="S363" s="44">
        <f t="shared" si="56"/>
        <v>536.4606130548038</v>
      </c>
      <c r="T363" s="44">
        <f t="shared" si="57"/>
        <v>4333.460613054804</v>
      </c>
      <c r="U363" s="5">
        <v>379</v>
      </c>
      <c r="V363" s="29">
        <v>10.04524886877828</v>
      </c>
      <c r="W363" s="30">
        <v>9.892827699917559</v>
      </c>
      <c r="X363" s="30">
        <v>8.301158301158301</v>
      </c>
      <c r="Y363" s="30">
        <v>9.088390135771682</v>
      </c>
      <c r="Z363" s="30">
        <v>9.502639622117256</v>
      </c>
      <c r="AA363" s="30">
        <v>9.41949616648412</v>
      </c>
      <c r="AB363" s="31">
        <v>11.039136302294198</v>
      </c>
      <c r="AC363" s="17">
        <v>10.050384513391673</v>
      </c>
      <c r="AD363" s="49">
        <f t="shared" si="58"/>
        <v>8.745896959539458</v>
      </c>
      <c r="AE363" s="59">
        <f t="shared" si="59"/>
        <v>-0.12979479064846186</v>
      </c>
    </row>
    <row r="364" spans="1:31" ht="12">
      <c r="A364" s="13" t="s">
        <v>710</v>
      </c>
      <c r="B364" s="19" t="s">
        <v>185</v>
      </c>
      <c r="C364" s="5" t="s">
        <v>1175</v>
      </c>
      <c r="D364" s="8">
        <v>5674</v>
      </c>
      <c r="E364" s="8">
        <v>5692</v>
      </c>
      <c r="F364" s="5">
        <f t="shared" si="52"/>
        <v>5683</v>
      </c>
      <c r="G364" s="52"/>
      <c r="H364" s="50"/>
      <c r="I364" s="44"/>
      <c r="J364" s="44">
        <v>307.0225744613623</v>
      </c>
      <c r="K364" s="44">
        <v>1913.0175208955113</v>
      </c>
      <c r="L364" s="44">
        <v>1791.958780825523</v>
      </c>
      <c r="M364" s="44">
        <f t="shared" si="53"/>
        <v>121.05874006998829</v>
      </c>
      <c r="N364" s="44">
        <f t="shared" si="54"/>
        <v>19.86897300634996</v>
      </c>
      <c r="O364" s="44"/>
      <c r="P364" s="44"/>
      <c r="Q364" s="44"/>
      <c r="R364" s="44">
        <f t="shared" si="55"/>
        <v>0</v>
      </c>
      <c r="S364" s="44">
        <f t="shared" si="56"/>
        <v>19.86897300634996</v>
      </c>
      <c r="T364" s="44">
        <f t="shared" si="57"/>
        <v>5702.86897300635</v>
      </c>
      <c r="U364" s="5">
        <v>379</v>
      </c>
      <c r="V364" s="29">
        <v>7.155797101449275</v>
      </c>
      <c r="W364" s="30">
        <v>6.863818912011683</v>
      </c>
      <c r="X364" s="30">
        <v>6.164757228587016</v>
      </c>
      <c r="Y364" s="30">
        <v>6.219401631912964</v>
      </c>
      <c r="Z364" s="30">
        <v>6.535362578334826</v>
      </c>
      <c r="AA364" s="30">
        <v>5.362551220381258</v>
      </c>
      <c r="AB364" s="31">
        <v>6.317850151272468</v>
      </c>
      <c r="AC364" s="17">
        <v>6.6795911173775115</v>
      </c>
      <c r="AD364" s="49">
        <f t="shared" si="58"/>
        <v>6.645777796998985</v>
      </c>
      <c r="AE364" s="59">
        <f t="shared" si="59"/>
        <v>-0.0050621841643208555</v>
      </c>
    </row>
    <row r="365" spans="1:31" ht="12">
      <c r="A365" s="13" t="s">
        <v>710</v>
      </c>
      <c r="B365" s="19" t="s">
        <v>182</v>
      </c>
      <c r="C365" s="5" t="s">
        <v>1176</v>
      </c>
      <c r="D365" s="8">
        <v>4232</v>
      </c>
      <c r="E365" s="8">
        <v>4254</v>
      </c>
      <c r="F365" s="5">
        <f t="shared" si="52"/>
        <v>4243</v>
      </c>
      <c r="G365" s="52"/>
      <c r="H365" s="50"/>
      <c r="I365" s="44"/>
      <c r="J365" s="44">
        <v>122.90054451615336</v>
      </c>
      <c r="K365" s="44">
        <v>196.987584648214</v>
      </c>
      <c r="L365" s="44">
        <v>1278.4066629230738</v>
      </c>
      <c r="M365" s="44">
        <f t="shared" si="53"/>
        <v>-1081.4190782748597</v>
      </c>
      <c r="N365" s="44">
        <f t="shared" si="54"/>
        <v>-177.4897579668584</v>
      </c>
      <c r="O365" s="44"/>
      <c r="P365" s="44"/>
      <c r="Q365" s="44"/>
      <c r="R365" s="44">
        <f t="shared" si="55"/>
        <v>0</v>
      </c>
      <c r="S365" s="44">
        <f t="shared" si="56"/>
        <v>-177.4897579668584</v>
      </c>
      <c r="T365" s="44">
        <f t="shared" si="57"/>
        <v>4065.5102420331414</v>
      </c>
      <c r="U365" s="5">
        <v>293</v>
      </c>
      <c r="V365" s="29">
        <v>6.969246031746032</v>
      </c>
      <c r="W365" s="30">
        <v>8.919722497522299</v>
      </c>
      <c r="X365" s="30">
        <v>5.985829464940141</v>
      </c>
      <c r="Y365" s="30">
        <v>6.978990581985029</v>
      </c>
      <c r="Z365" s="30">
        <v>7.477543092983733</v>
      </c>
      <c r="AA365" s="30">
        <v>7.550335570469799</v>
      </c>
      <c r="AB365" s="31">
        <v>7.198673928486858</v>
      </c>
      <c r="AC365" s="17">
        <v>6.9234404536862</v>
      </c>
      <c r="AD365" s="49">
        <f t="shared" si="58"/>
        <v>7.206967454433768</v>
      </c>
      <c r="AE365" s="59">
        <f t="shared" si="59"/>
        <v>0.040951749732549704</v>
      </c>
    </row>
    <row r="366" spans="1:31" ht="12">
      <c r="A366" s="13" t="s">
        <v>710</v>
      </c>
      <c r="B366" s="19" t="s">
        <v>788</v>
      </c>
      <c r="C366" s="5" t="s">
        <v>1177</v>
      </c>
      <c r="D366" s="8">
        <v>5273</v>
      </c>
      <c r="E366" s="8">
        <v>5292</v>
      </c>
      <c r="F366" s="5">
        <f t="shared" si="52"/>
        <v>5282.5</v>
      </c>
      <c r="G366" s="52"/>
      <c r="H366" s="50"/>
      <c r="I366" s="44"/>
      <c r="J366" s="44">
        <v>502.09089359874696</v>
      </c>
      <c r="K366" s="44">
        <v>835.7690989847733</v>
      </c>
      <c r="L366" s="44">
        <v>946.0419000418635</v>
      </c>
      <c r="M366" s="44">
        <f t="shared" si="53"/>
        <v>-110.27280105709019</v>
      </c>
      <c r="N366" s="44">
        <f t="shared" si="54"/>
        <v>-18.09871229678441</v>
      </c>
      <c r="O366" s="44"/>
      <c r="P366" s="44"/>
      <c r="Q366" s="44"/>
      <c r="R366" s="44">
        <f t="shared" si="55"/>
        <v>0</v>
      </c>
      <c r="S366" s="44">
        <f t="shared" si="56"/>
        <v>-18.09871229678441</v>
      </c>
      <c r="T366" s="44">
        <f t="shared" si="57"/>
        <v>5264.4012877032155</v>
      </c>
      <c r="U366" s="5">
        <v>430</v>
      </c>
      <c r="V366" s="29">
        <v>6.376755070202808</v>
      </c>
      <c r="W366" s="30">
        <v>6.171383647798742</v>
      </c>
      <c r="X366" s="30">
        <v>7.278048780487804</v>
      </c>
      <c r="Y366" s="30">
        <v>7.587548638132295</v>
      </c>
      <c r="Z366" s="30">
        <v>7.370054305663305</v>
      </c>
      <c r="AA366" s="30">
        <v>6.56962267764796</v>
      </c>
      <c r="AB366" s="31">
        <v>8.135335487549895</v>
      </c>
      <c r="AC366" s="17">
        <v>8.154750616347432</v>
      </c>
      <c r="AD366" s="49">
        <f t="shared" si="58"/>
        <v>8.168070336970892</v>
      </c>
      <c r="AE366" s="59">
        <f t="shared" si="59"/>
        <v>0.00163336946156994</v>
      </c>
    </row>
    <row r="367" spans="1:31" ht="12">
      <c r="A367" s="13" t="s">
        <v>710</v>
      </c>
      <c r="B367" s="19" t="s">
        <v>184</v>
      </c>
      <c r="C367" s="5" t="s">
        <v>1178</v>
      </c>
      <c r="D367" s="8">
        <v>14613</v>
      </c>
      <c r="E367" s="8">
        <v>14578</v>
      </c>
      <c r="F367" s="5">
        <f t="shared" si="52"/>
        <v>14595.5</v>
      </c>
      <c r="G367" s="52"/>
      <c r="H367" s="50"/>
      <c r="I367" s="44"/>
      <c r="J367" s="44">
        <v>718.134038475149</v>
      </c>
      <c r="K367" s="44">
        <v>1937.954539226024</v>
      </c>
      <c r="L367" s="44">
        <v>4219.082548707469</v>
      </c>
      <c r="M367" s="44">
        <f t="shared" si="53"/>
        <v>-2281.1280094814447</v>
      </c>
      <c r="N367" s="44">
        <f t="shared" si="54"/>
        <v>-374.3940405972543</v>
      </c>
      <c r="O367" s="44">
        <v>231</v>
      </c>
      <c r="P367" s="44"/>
      <c r="Q367" s="44">
        <f>O367+P367</f>
        <v>231</v>
      </c>
      <c r="R367" s="44">
        <f t="shared" si="55"/>
        <v>68.3375</v>
      </c>
      <c r="S367" s="44">
        <f t="shared" si="56"/>
        <v>-306.0565405972543</v>
      </c>
      <c r="T367" s="44">
        <f t="shared" si="57"/>
        <v>14289.443459402746</v>
      </c>
      <c r="U367" s="5">
        <v>1159</v>
      </c>
      <c r="V367" s="29">
        <v>9.730877217010203</v>
      </c>
      <c r="W367" s="30">
        <v>7.863096051373139</v>
      </c>
      <c r="X367" s="30">
        <v>7.685470085470085</v>
      </c>
      <c r="Y367" s="30">
        <v>7.907709160618924</v>
      </c>
      <c r="Z367" s="30">
        <v>8.449744463373083</v>
      </c>
      <c r="AA367" s="30">
        <v>8.200751109593718</v>
      </c>
      <c r="AB367" s="31">
        <v>8.47457627118644</v>
      </c>
      <c r="AC367" s="17">
        <v>7.931294053240266</v>
      </c>
      <c r="AD367" s="49">
        <f t="shared" si="58"/>
        <v>8.110882717670535</v>
      </c>
      <c r="AE367" s="59">
        <f t="shared" si="59"/>
        <v>0.02264304705193718</v>
      </c>
    </row>
    <row r="368" spans="1:31" ht="12">
      <c r="A368" s="13" t="s">
        <v>710</v>
      </c>
      <c r="B368" s="19" t="s">
        <v>183</v>
      </c>
      <c r="C368" s="5" t="s">
        <v>1179</v>
      </c>
      <c r="D368" s="8">
        <v>7684</v>
      </c>
      <c r="E368" s="8">
        <v>7753</v>
      </c>
      <c r="F368" s="5">
        <f t="shared" si="52"/>
        <v>7718.5</v>
      </c>
      <c r="G368" s="52"/>
      <c r="H368" s="50"/>
      <c r="I368" s="44"/>
      <c r="J368" s="44">
        <v>242.4741653084709</v>
      </c>
      <c r="K368" s="44">
        <v>631.0511182053718</v>
      </c>
      <c r="L368" s="44">
        <v>2261.3041485031504</v>
      </c>
      <c r="M368" s="44">
        <f t="shared" si="53"/>
        <v>-1630.2530302977784</v>
      </c>
      <c r="N368" s="44">
        <f t="shared" si="54"/>
        <v>-267.56807012678433</v>
      </c>
      <c r="O368" s="44"/>
      <c r="P368" s="44"/>
      <c r="Q368" s="44"/>
      <c r="R368" s="44">
        <f t="shared" si="55"/>
        <v>0</v>
      </c>
      <c r="S368" s="44">
        <f t="shared" si="56"/>
        <v>-267.56807012678433</v>
      </c>
      <c r="T368" s="44">
        <f t="shared" si="57"/>
        <v>7450.931929873215</v>
      </c>
      <c r="U368" s="5">
        <v>459</v>
      </c>
      <c r="V368" s="29">
        <v>5.903470283207021</v>
      </c>
      <c r="W368" s="30">
        <v>6.083906650478888</v>
      </c>
      <c r="X368" s="30">
        <v>6.690948334007824</v>
      </c>
      <c r="Y368" s="30">
        <v>6.6414686825053995</v>
      </c>
      <c r="Z368" s="30">
        <v>5.66515595841109</v>
      </c>
      <c r="AA368" s="30">
        <v>5.670376258611553</v>
      </c>
      <c r="AB368" s="31">
        <v>6.542546217385604</v>
      </c>
      <c r="AC368" s="17">
        <v>5.9734513274336285</v>
      </c>
      <c r="AD368" s="49">
        <f t="shared" si="58"/>
        <v>6.160303225422304</v>
      </c>
      <c r="AE368" s="59">
        <f t="shared" si="59"/>
        <v>0.03128039181143749</v>
      </c>
    </row>
    <row r="369" spans="1:31" ht="12">
      <c r="A369" s="13" t="s">
        <v>710</v>
      </c>
      <c r="B369" s="19" t="s">
        <v>186</v>
      </c>
      <c r="C369" s="5" t="s">
        <v>1180</v>
      </c>
      <c r="D369" s="8">
        <v>13376</v>
      </c>
      <c r="E369" s="8">
        <v>13474</v>
      </c>
      <c r="F369" s="5">
        <f t="shared" si="52"/>
        <v>13425</v>
      </c>
      <c r="G369" s="52"/>
      <c r="H369" s="50"/>
      <c r="I369" s="44"/>
      <c r="J369" s="44">
        <v>458.4282167285641</v>
      </c>
      <c r="K369" s="44">
        <v>1387.4188929615793</v>
      </c>
      <c r="L369" s="44">
        <v>4186.986655325799</v>
      </c>
      <c r="M369" s="44">
        <f t="shared" si="53"/>
        <v>-2799.5677623642196</v>
      </c>
      <c r="N369" s="44">
        <f t="shared" si="54"/>
        <v>-459.4838527784426</v>
      </c>
      <c r="O369" s="44"/>
      <c r="P369" s="44"/>
      <c r="Q369" s="44"/>
      <c r="R369" s="44">
        <f t="shared" si="55"/>
        <v>0</v>
      </c>
      <c r="S369" s="44">
        <f t="shared" si="56"/>
        <v>-459.4838527784426</v>
      </c>
      <c r="T369" s="44">
        <f t="shared" si="57"/>
        <v>12965.516147221557</v>
      </c>
      <c r="U369" s="5">
        <v>866</v>
      </c>
      <c r="V369" s="29">
        <v>6.051460046781861</v>
      </c>
      <c r="W369" s="30">
        <v>5.188290783858651</v>
      </c>
      <c r="X369" s="30">
        <v>5.247835174679008</v>
      </c>
      <c r="Y369" s="30">
        <v>5.716207128446537</v>
      </c>
      <c r="Z369" s="30">
        <v>5.967693688303918</v>
      </c>
      <c r="AA369" s="30">
        <v>6.5551839464882935</v>
      </c>
      <c r="AB369" s="31">
        <v>6.210120195874759</v>
      </c>
      <c r="AC369" s="17">
        <v>6.474282296650717</v>
      </c>
      <c r="AD369" s="49">
        <f t="shared" si="58"/>
        <v>6.679255882810183</v>
      </c>
      <c r="AE369" s="59">
        <f t="shared" si="59"/>
        <v>0.03165966152966528</v>
      </c>
    </row>
    <row r="370" spans="1:31" ht="12">
      <c r="A370" s="13" t="s">
        <v>710</v>
      </c>
      <c r="B370" s="19" t="s">
        <v>786</v>
      </c>
      <c r="C370" s="5" t="s">
        <v>1181</v>
      </c>
      <c r="D370" s="8">
        <v>19029</v>
      </c>
      <c r="E370" s="8">
        <v>19117</v>
      </c>
      <c r="F370" s="5">
        <f t="shared" si="52"/>
        <v>19073</v>
      </c>
      <c r="G370" s="52"/>
      <c r="H370" s="50"/>
      <c r="I370" s="44"/>
      <c r="J370" s="44">
        <v>812.3830669714106</v>
      </c>
      <c r="K370" s="44">
        <v>2467.3788109056245</v>
      </c>
      <c r="L370" s="44">
        <v>4989.808295335339</v>
      </c>
      <c r="M370" s="44">
        <f t="shared" si="53"/>
        <v>-2522.429484429714</v>
      </c>
      <c r="N370" s="44">
        <f t="shared" si="54"/>
        <v>-413.9980583605961</v>
      </c>
      <c r="O370" s="44"/>
      <c r="P370" s="44"/>
      <c r="Q370" s="44"/>
      <c r="R370" s="44">
        <f t="shared" si="55"/>
        <v>0</v>
      </c>
      <c r="S370" s="44">
        <f t="shared" si="56"/>
        <v>-413.9980583605961</v>
      </c>
      <c r="T370" s="44">
        <f t="shared" si="57"/>
        <v>18659.001941639403</v>
      </c>
      <c r="U370" s="5">
        <v>1756</v>
      </c>
      <c r="V370" s="29">
        <v>9.305985132128711</v>
      </c>
      <c r="W370" s="30">
        <v>8.095471103137063</v>
      </c>
      <c r="X370" s="30">
        <v>8.077440172089272</v>
      </c>
      <c r="Y370" s="30">
        <v>7.626982855311648</v>
      </c>
      <c r="Z370" s="30">
        <v>8.036995694466592</v>
      </c>
      <c r="AA370" s="30">
        <v>9.151018249140439</v>
      </c>
      <c r="AB370" s="31">
        <v>8.259070655633355</v>
      </c>
      <c r="AC370" s="17">
        <v>9.228020389931157</v>
      </c>
      <c r="AD370" s="49">
        <f t="shared" si="58"/>
        <v>9.411007113308203</v>
      </c>
      <c r="AE370" s="59">
        <f t="shared" si="59"/>
        <v>0.019829466737709703</v>
      </c>
    </row>
    <row r="371" spans="1:31" ht="12">
      <c r="A371" s="13" t="s">
        <v>710</v>
      </c>
      <c r="B371" s="19" t="s">
        <v>783</v>
      </c>
      <c r="C371" s="5" t="s">
        <v>1182</v>
      </c>
      <c r="D371" s="8">
        <v>4872</v>
      </c>
      <c r="E371" s="8">
        <v>4910</v>
      </c>
      <c r="F371" s="5">
        <f t="shared" si="52"/>
        <v>4891</v>
      </c>
      <c r="G371" s="52">
        <v>2042</v>
      </c>
      <c r="H371" s="50">
        <f>G371</f>
        <v>2042</v>
      </c>
      <c r="I371" s="44">
        <f>G371/365+(H371*10/24)/365</f>
        <v>7.925570776255708</v>
      </c>
      <c r="J371" s="44">
        <v>299.3472942344502</v>
      </c>
      <c r="K371" s="44">
        <v>478.7191711924382</v>
      </c>
      <c r="L371" s="44">
        <v>1197.677866047131</v>
      </c>
      <c r="M371" s="44">
        <f t="shared" si="53"/>
        <v>-718.9586948546928</v>
      </c>
      <c r="N371" s="44">
        <f t="shared" si="54"/>
        <v>-118.00032688668203</v>
      </c>
      <c r="O371" s="44"/>
      <c r="P371" s="44"/>
      <c r="Q371" s="44"/>
      <c r="R371" s="44">
        <f t="shared" si="55"/>
        <v>0</v>
      </c>
      <c r="S371" s="44">
        <f t="shared" si="56"/>
        <v>-110.07475611042632</v>
      </c>
      <c r="T371" s="44">
        <f t="shared" si="57"/>
        <v>4780.925243889574</v>
      </c>
      <c r="U371" s="5">
        <v>301</v>
      </c>
      <c r="V371" s="29">
        <v>6.813138038171328</v>
      </c>
      <c r="W371" s="30">
        <v>6.186238332971565</v>
      </c>
      <c r="X371" s="30">
        <v>6.0691755492712645</v>
      </c>
      <c r="Y371" s="30">
        <v>5.991868178900065</v>
      </c>
      <c r="Z371" s="30">
        <v>6.017435679353604</v>
      </c>
      <c r="AA371" s="30">
        <v>7.449735449735449</v>
      </c>
      <c r="AB371" s="31">
        <v>7.606405394016013</v>
      </c>
      <c r="AC371" s="17">
        <v>6.17816091954023</v>
      </c>
      <c r="AD371" s="49">
        <f t="shared" si="58"/>
        <v>6.295852468822921</v>
      </c>
      <c r="AE371" s="59">
        <f t="shared" si="59"/>
        <v>0.019049608907151863</v>
      </c>
    </row>
    <row r="372" spans="1:31" ht="12">
      <c r="A372" s="13" t="s">
        <v>710</v>
      </c>
      <c r="B372" s="19" t="s">
        <v>187</v>
      </c>
      <c r="C372" s="5" t="s">
        <v>1183</v>
      </c>
      <c r="D372" s="8">
        <v>7656</v>
      </c>
      <c r="E372" s="8">
        <v>7692</v>
      </c>
      <c r="F372" s="5">
        <f t="shared" si="52"/>
        <v>7674</v>
      </c>
      <c r="G372" s="52"/>
      <c r="H372" s="50"/>
      <c r="I372" s="44"/>
      <c r="J372" s="44">
        <v>371.06008488771863</v>
      </c>
      <c r="K372" s="44">
        <v>866.7137901533825</v>
      </c>
      <c r="L372" s="44">
        <v>2193.9359007665153</v>
      </c>
      <c r="M372" s="44">
        <f t="shared" si="53"/>
        <v>-1327.2221106131328</v>
      </c>
      <c r="N372" s="44">
        <f t="shared" si="54"/>
        <v>-217.8326015449808</v>
      </c>
      <c r="O372" s="44"/>
      <c r="P372" s="44"/>
      <c r="Q372" s="44"/>
      <c r="R372" s="44">
        <f t="shared" si="55"/>
        <v>0</v>
      </c>
      <c r="S372" s="44">
        <f t="shared" si="56"/>
        <v>-217.8326015449808</v>
      </c>
      <c r="T372" s="44">
        <f t="shared" si="57"/>
        <v>7456.167398455019</v>
      </c>
      <c r="U372" s="5">
        <v>558</v>
      </c>
      <c r="V372" s="29">
        <v>3.4754711936906832</v>
      </c>
      <c r="W372" s="30">
        <v>7.06896551724138</v>
      </c>
      <c r="X372" s="30">
        <v>5.431182938137502</v>
      </c>
      <c r="Y372" s="30">
        <v>6.743661223947963</v>
      </c>
      <c r="Z372" s="30">
        <v>6.6737148143253595</v>
      </c>
      <c r="AA372" s="30">
        <v>7.375328083989502</v>
      </c>
      <c r="AB372" s="31">
        <v>6.709899417681313</v>
      </c>
      <c r="AC372" s="17">
        <v>7.2884012539184955</v>
      </c>
      <c r="AD372" s="49">
        <f t="shared" si="58"/>
        <v>7.48373755819407</v>
      </c>
      <c r="AE372" s="59">
        <f t="shared" si="59"/>
        <v>0.02680098110275627</v>
      </c>
    </row>
    <row r="373" spans="1:31" ht="12">
      <c r="A373" s="13" t="s">
        <v>710</v>
      </c>
      <c r="B373" s="19" t="s">
        <v>190</v>
      </c>
      <c r="C373" s="5" t="s">
        <v>1184</v>
      </c>
      <c r="D373" s="8">
        <v>5491</v>
      </c>
      <c r="E373" s="8">
        <v>5537</v>
      </c>
      <c r="F373" s="5">
        <f t="shared" si="52"/>
        <v>5514</v>
      </c>
      <c r="G373" s="52"/>
      <c r="H373" s="50"/>
      <c r="I373" s="44"/>
      <c r="J373" s="44">
        <v>237.4737923286311</v>
      </c>
      <c r="K373" s="44">
        <v>490.6773109606784</v>
      </c>
      <c r="L373" s="44">
        <v>1682.481196671831</v>
      </c>
      <c r="M373" s="44">
        <f t="shared" si="53"/>
        <v>-1191.8038857111526</v>
      </c>
      <c r="N373" s="44">
        <f t="shared" si="54"/>
        <v>-195.60685350242122</v>
      </c>
      <c r="O373" s="44"/>
      <c r="P373" s="44"/>
      <c r="Q373" s="44"/>
      <c r="R373" s="44">
        <f t="shared" si="55"/>
        <v>0</v>
      </c>
      <c r="S373" s="44">
        <f t="shared" si="56"/>
        <v>-195.60685350242122</v>
      </c>
      <c r="T373" s="44">
        <f t="shared" si="57"/>
        <v>5318.3931464975785</v>
      </c>
      <c r="U373" s="5">
        <v>178</v>
      </c>
      <c r="V373" s="29">
        <v>2.899353647276085</v>
      </c>
      <c r="W373" s="30">
        <v>2.971931755641167</v>
      </c>
      <c r="X373" s="30">
        <v>2.886029411764706</v>
      </c>
      <c r="Y373" s="30">
        <v>4.33266017991555</v>
      </c>
      <c r="Z373" s="30">
        <v>4.163609684519443</v>
      </c>
      <c r="AA373" s="30">
        <v>3.641660597232338</v>
      </c>
      <c r="AB373" s="31">
        <v>3.750457372850348</v>
      </c>
      <c r="AC373" s="17">
        <v>3.241668184301585</v>
      </c>
      <c r="AD373" s="49">
        <f t="shared" si="58"/>
        <v>3.3468755523878806</v>
      </c>
      <c r="AE373" s="59">
        <f t="shared" si="59"/>
        <v>0.03245469989673313</v>
      </c>
    </row>
    <row r="374" spans="1:31" ht="12">
      <c r="A374" s="13" t="s">
        <v>710</v>
      </c>
      <c r="B374" s="19" t="s">
        <v>191</v>
      </c>
      <c r="C374" s="5" t="s">
        <v>1185</v>
      </c>
      <c r="D374" s="8">
        <v>10028</v>
      </c>
      <c r="E374" s="8">
        <v>10062</v>
      </c>
      <c r="F374" s="5">
        <f t="shared" si="52"/>
        <v>10045</v>
      </c>
      <c r="G374" s="52"/>
      <c r="H374" s="50"/>
      <c r="I374" s="44"/>
      <c r="J374" s="44">
        <v>561.54423245466</v>
      </c>
      <c r="K374" s="44">
        <v>1653.2586588221413</v>
      </c>
      <c r="L374" s="44">
        <v>2834.0329859856893</v>
      </c>
      <c r="M374" s="44">
        <f t="shared" si="53"/>
        <v>-1180.774327163548</v>
      </c>
      <c r="N374" s="44">
        <f t="shared" si="54"/>
        <v>-193.79660831956517</v>
      </c>
      <c r="O374" s="44"/>
      <c r="P374" s="44"/>
      <c r="Q374" s="44"/>
      <c r="R374" s="44">
        <f t="shared" si="55"/>
        <v>0</v>
      </c>
      <c r="S374" s="44">
        <f t="shared" si="56"/>
        <v>-193.79660831956517</v>
      </c>
      <c r="T374" s="44">
        <f t="shared" si="57"/>
        <v>9851.203391680436</v>
      </c>
      <c r="U374" s="5">
        <v>760</v>
      </c>
      <c r="V374" s="29">
        <v>7.5802054938142165</v>
      </c>
      <c r="W374" s="30">
        <v>7.443365695792881</v>
      </c>
      <c r="X374" s="30">
        <v>7.311002799958518</v>
      </c>
      <c r="Y374" s="30">
        <v>6.420611389428483</v>
      </c>
      <c r="Z374" s="30">
        <v>7.445299837925445</v>
      </c>
      <c r="AA374" s="30">
        <v>7.2214442888577715</v>
      </c>
      <c r="AB374" s="31">
        <v>7.2694859859364165</v>
      </c>
      <c r="AC374" s="17">
        <v>7.578779417630634</v>
      </c>
      <c r="AD374" s="49">
        <f t="shared" si="58"/>
        <v>7.7147935108297245</v>
      </c>
      <c r="AE374" s="59">
        <f t="shared" si="59"/>
        <v>0.017946701665795785</v>
      </c>
    </row>
    <row r="375" spans="1:31" ht="12">
      <c r="A375" s="13" t="s">
        <v>710</v>
      </c>
      <c r="B375" s="19" t="s">
        <v>192</v>
      </c>
      <c r="C375" s="5" t="s">
        <v>1186</v>
      </c>
      <c r="D375" s="8">
        <v>5460</v>
      </c>
      <c r="E375" s="8">
        <v>5557</v>
      </c>
      <c r="F375" s="5">
        <f t="shared" si="52"/>
        <v>5508.5</v>
      </c>
      <c r="G375" s="52"/>
      <c r="H375" s="50"/>
      <c r="I375" s="44"/>
      <c r="J375" s="44">
        <v>291.5205459347588</v>
      </c>
      <c r="K375" s="44">
        <v>992.4015877333665</v>
      </c>
      <c r="L375" s="44">
        <v>1508.7230909366328</v>
      </c>
      <c r="M375" s="44">
        <f t="shared" si="53"/>
        <v>-516.3215032032664</v>
      </c>
      <c r="N375" s="44">
        <f t="shared" si="54"/>
        <v>-84.74215082539911</v>
      </c>
      <c r="O375" s="44"/>
      <c r="P375" s="44"/>
      <c r="Q375" s="44"/>
      <c r="R375" s="44">
        <f t="shared" si="55"/>
        <v>0</v>
      </c>
      <c r="S375" s="44">
        <f t="shared" si="56"/>
        <v>-84.74215082539911</v>
      </c>
      <c r="T375" s="44">
        <f t="shared" si="57"/>
        <v>5423.757849174601</v>
      </c>
      <c r="U375" s="5">
        <v>509</v>
      </c>
      <c r="V375" s="29">
        <v>28.369206903238315</v>
      </c>
      <c r="W375" s="30">
        <v>8.734201094133184</v>
      </c>
      <c r="X375" s="30">
        <v>9.237481031866464</v>
      </c>
      <c r="Y375" s="30">
        <v>9.71934450932379</v>
      </c>
      <c r="Z375" s="30">
        <v>10.561797752808989</v>
      </c>
      <c r="AA375" s="30">
        <v>8.48529959062151</v>
      </c>
      <c r="AB375" s="31">
        <v>8.682800665065583</v>
      </c>
      <c r="AC375" s="17">
        <v>9.322344322344323</v>
      </c>
      <c r="AD375" s="49">
        <f t="shared" si="58"/>
        <v>9.384637259892802</v>
      </c>
      <c r="AE375" s="59">
        <f t="shared" si="59"/>
        <v>0.006682110786143336</v>
      </c>
    </row>
    <row r="376" spans="1:31" ht="12">
      <c r="A376" s="13" t="s">
        <v>710</v>
      </c>
      <c r="B376" s="19" t="s">
        <v>193</v>
      </c>
      <c r="C376" s="5" t="s">
        <v>1187</v>
      </c>
      <c r="D376" s="8">
        <v>17067</v>
      </c>
      <c r="E376" s="8">
        <v>17214</v>
      </c>
      <c r="F376" s="5">
        <f t="shared" si="52"/>
        <v>17140.5</v>
      </c>
      <c r="G376" s="52">
        <v>2926</v>
      </c>
      <c r="H376" s="50">
        <f>G376</f>
        <v>2926</v>
      </c>
      <c r="I376" s="44">
        <f>G376/365+(H376*10/24)/365</f>
        <v>11.356621004566211</v>
      </c>
      <c r="J376" s="44">
        <v>1654.3090501875</v>
      </c>
      <c r="K376" s="44">
        <v>3337.9756684060026</v>
      </c>
      <c r="L376" s="44">
        <v>3726.515481099954</v>
      </c>
      <c r="M376" s="44">
        <f t="shared" si="53"/>
        <v>-388.53981269395126</v>
      </c>
      <c r="N376" s="44">
        <f t="shared" si="54"/>
        <v>-63.7697620662932</v>
      </c>
      <c r="O376" s="44"/>
      <c r="P376" s="44"/>
      <c r="Q376" s="44"/>
      <c r="R376" s="44">
        <f t="shared" si="55"/>
        <v>0</v>
      </c>
      <c r="S376" s="44">
        <f t="shared" si="56"/>
        <v>-52.41314106172699</v>
      </c>
      <c r="T376" s="44">
        <f t="shared" si="57"/>
        <v>17088.086858938274</v>
      </c>
      <c r="U376" s="5">
        <v>1599</v>
      </c>
      <c r="V376" s="29">
        <v>10.861445425979724</v>
      </c>
      <c r="W376" s="30">
        <v>9.82153480071386</v>
      </c>
      <c r="X376" s="30">
        <v>10.526628272873003</v>
      </c>
      <c r="Y376" s="30">
        <v>8.843456555331034</v>
      </c>
      <c r="Z376" s="30">
        <v>10.93796115931763</v>
      </c>
      <c r="AA376" s="30">
        <v>9.558043606364173</v>
      </c>
      <c r="AB376" s="31">
        <v>9.703995762961219</v>
      </c>
      <c r="AC376" s="17">
        <v>9.368957637546142</v>
      </c>
      <c r="AD376" s="49">
        <f t="shared" si="58"/>
        <v>9.35739625623222</v>
      </c>
      <c r="AE376" s="59">
        <f t="shared" si="59"/>
        <v>-0.0012340093488723836</v>
      </c>
    </row>
    <row r="377" spans="1:31" ht="12">
      <c r="A377" s="13" t="s">
        <v>710</v>
      </c>
      <c r="B377" s="19" t="s">
        <v>188</v>
      </c>
      <c r="C377" s="5" t="s">
        <v>1188</v>
      </c>
      <c r="D377" s="8">
        <v>5129</v>
      </c>
      <c r="E377" s="8">
        <v>5133</v>
      </c>
      <c r="F377" s="5">
        <f t="shared" si="52"/>
        <v>5131</v>
      </c>
      <c r="G377" s="52"/>
      <c r="H377" s="50"/>
      <c r="I377" s="44"/>
      <c r="J377" s="44">
        <v>220.6961064215786</v>
      </c>
      <c r="K377" s="44">
        <v>307.28989350120827</v>
      </c>
      <c r="L377" s="44">
        <v>1669.1523885482534</v>
      </c>
      <c r="M377" s="44">
        <f t="shared" si="53"/>
        <v>-1361.862495047045</v>
      </c>
      <c r="N377" s="44">
        <f t="shared" si="54"/>
        <v>-223.5180139559234</v>
      </c>
      <c r="O377" s="44"/>
      <c r="P377" s="44"/>
      <c r="Q377" s="44"/>
      <c r="R377" s="44">
        <f t="shared" si="55"/>
        <v>0</v>
      </c>
      <c r="S377" s="44">
        <f t="shared" si="56"/>
        <v>-223.5180139559234</v>
      </c>
      <c r="T377" s="44">
        <f t="shared" si="57"/>
        <v>4907.481986044077</v>
      </c>
      <c r="U377" s="5">
        <v>328</v>
      </c>
      <c r="V377" s="29">
        <v>10.93996840442338</v>
      </c>
      <c r="W377" s="30">
        <v>7.598184329978292</v>
      </c>
      <c r="X377" s="30">
        <v>6.083724569640062</v>
      </c>
      <c r="Y377" s="30">
        <v>6.823154963198727</v>
      </c>
      <c r="Z377" s="30">
        <v>6.316620607974734</v>
      </c>
      <c r="AA377" s="30">
        <v>5.218756131057485</v>
      </c>
      <c r="AB377" s="31">
        <v>4.8251611642899</v>
      </c>
      <c r="AC377" s="17">
        <v>6.395008773640086</v>
      </c>
      <c r="AD377" s="49">
        <f t="shared" si="58"/>
        <v>6.683672012098428</v>
      </c>
      <c r="AE377" s="59">
        <f t="shared" si="59"/>
        <v>0.04513883384307421</v>
      </c>
    </row>
    <row r="378" spans="1:31" ht="12">
      <c r="A378" s="13" t="s">
        <v>710</v>
      </c>
      <c r="B378" s="19" t="s">
        <v>194</v>
      </c>
      <c r="C378" s="5" t="s">
        <v>1189</v>
      </c>
      <c r="D378" s="8">
        <v>69440</v>
      </c>
      <c r="E378" s="8">
        <v>69474</v>
      </c>
      <c r="F378" s="5">
        <f t="shared" si="52"/>
        <v>69457</v>
      </c>
      <c r="G378" s="52">
        <v>43656</v>
      </c>
      <c r="H378" s="50">
        <f>G378</f>
        <v>43656</v>
      </c>
      <c r="I378" s="44">
        <f>G378/365+(H378*10/24)/365</f>
        <v>169.44109589041096</v>
      </c>
      <c r="J378" s="44">
        <v>12158.494670863827</v>
      </c>
      <c r="K378" s="44">
        <v>17828.528060558117</v>
      </c>
      <c r="L378" s="44">
        <v>10013.36146581154</v>
      </c>
      <c r="M378" s="44">
        <f t="shared" si="53"/>
        <v>7815.166594746577</v>
      </c>
      <c r="N378" s="44">
        <f t="shared" si="54"/>
        <v>1282.6775994973618</v>
      </c>
      <c r="O378" s="44">
        <v>4949</v>
      </c>
      <c r="P378" s="44"/>
      <c r="Q378" s="44">
        <f>O378+P378</f>
        <v>4949</v>
      </c>
      <c r="R378" s="44">
        <f t="shared" si="55"/>
        <v>1464.0791666666664</v>
      </c>
      <c r="S378" s="44">
        <f t="shared" si="56"/>
        <v>2916.197862054439</v>
      </c>
      <c r="T378" s="44">
        <f t="shared" si="57"/>
        <v>72373.19786205444</v>
      </c>
      <c r="U378" s="5">
        <v>8692</v>
      </c>
      <c r="V378" s="29">
        <v>6.693480164442928</v>
      </c>
      <c r="W378" s="30">
        <v>11.36404054775031</v>
      </c>
      <c r="X378" s="30">
        <v>11.85032724257411</v>
      </c>
      <c r="Y378" s="30">
        <v>11.334826955957785</v>
      </c>
      <c r="Z378" s="30">
        <v>11.776868593550658</v>
      </c>
      <c r="AA378" s="30">
        <v>12.411948674480461</v>
      </c>
      <c r="AB378" s="31">
        <v>12.503801978477181</v>
      </c>
      <c r="AC378" s="17">
        <v>12.517281105990783</v>
      </c>
      <c r="AD378" s="49">
        <f t="shared" si="58"/>
        <v>12.009970896363074</v>
      </c>
      <c r="AE378" s="59">
        <f t="shared" si="59"/>
        <v>-0.04052878619023025</v>
      </c>
    </row>
    <row r="379" spans="1:31" ht="12">
      <c r="A379" s="13" t="s">
        <v>710</v>
      </c>
      <c r="B379" s="19" t="s">
        <v>189</v>
      </c>
      <c r="C379" s="5" t="s">
        <v>1190</v>
      </c>
      <c r="D379" s="8">
        <v>7859</v>
      </c>
      <c r="E379" s="8">
        <v>7883</v>
      </c>
      <c r="F379" s="5">
        <f t="shared" si="52"/>
        <v>7871</v>
      </c>
      <c r="G379" s="52"/>
      <c r="H379" s="50"/>
      <c r="I379" s="44"/>
      <c r="J379" s="44">
        <v>345.56527110318723</v>
      </c>
      <c r="K379" s="44">
        <v>496.61025776184994</v>
      </c>
      <c r="L379" s="44">
        <v>2377.880984025683</v>
      </c>
      <c r="M379" s="44">
        <f t="shared" si="53"/>
        <v>-1881.2707262638332</v>
      </c>
      <c r="N379" s="44">
        <f t="shared" si="54"/>
        <v>-308.76677930203493</v>
      </c>
      <c r="O379" s="44"/>
      <c r="P379" s="44"/>
      <c r="Q379" s="44"/>
      <c r="R379" s="44">
        <f t="shared" si="55"/>
        <v>0</v>
      </c>
      <c r="S379" s="44">
        <f t="shared" si="56"/>
        <v>-308.76677930203493</v>
      </c>
      <c r="T379" s="44">
        <f t="shared" si="57"/>
        <v>7562.233220697965</v>
      </c>
      <c r="U379" s="5">
        <v>372</v>
      </c>
      <c r="V379" s="29">
        <v>2.1890948160085952</v>
      </c>
      <c r="W379" s="30">
        <v>4.510190664036818</v>
      </c>
      <c r="X379" s="30">
        <v>3.929451433017767</v>
      </c>
      <c r="Y379" s="30">
        <v>5.134854771784232</v>
      </c>
      <c r="Z379" s="30">
        <v>4.987080103359173</v>
      </c>
      <c r="AA379" s="30">
        <v>4.105909439754413</v>
      </c>
      <c r="AB379" s="31">
        <v>5.0720020389957945</v>
      </c>
      <c r="AC379" s="17">
        <v>4.733426644611273</v>
      </c>
      <c r="AD379" s="49">
        <f t="shared" si="58"/>
        <v>4.919181796480826</v>
      </c>
      <c r="AE379" s="59">
        <f t="shared" si="59"/>
        <v>0.03924327254147354</v>
      </c>
    </row>
    <row r="380" spans="1:31" ht="12">
      <c r="A380" s="13" t="s">
        <v>710</v>
      </c>
      <c r="B380" s="19" t="s">
        <v>195</v>
      </c>
      <c r="C380" s="5" t="s">
        <v>1191</v>
      </c>
      <c r="D380" s="8">
        <v>13525</v>
      </c>
      <c r="E380" s="8">
        <v>13497</v>
      </c>
      <c r="F380" s="5">
        <f t="shared" si="52"/>
        <v>13511</v>
      </c>
      <c r="G380" s="52"/>
      <c r="H380" s="50"/>
      <c r="I380" s="44"/>
      <c r="J380" s="44">
        <v>1046.2020002830923</v>
      </c>
      <c r="K380" s="44">
        <v>2668.125701659099</v>
      </c>
      <c r="L380" s="44">
        <v>3566.4442110733744</v>
      </c>
      <c r="M380" s="44">
        <f t="shared" si="53"/>
        <v>-898.3185094142755</v>
      </c>
      <c r="N380" s="44">
        <f t="shared" si="54"/>
        <v>-147.43806357424367</v>
      </c>
      <c r="O380" s="44"/>
      <c r="P380" s="44"/>
      <c r="Q380" s="44"/>
      <c r="R380" s="44">
        <f t="shared" si="55"/>
        <v>0</v>
      </c>
      <c r="S380" s="44">
        <f t="shared" si="56"/>
        <v>-147.43806357424367</v>
      </c>
      <c r="T380" s="44">
        <f t="shared" si="57"/>
        <v>13363.561936425756</v>
      </c>
      <c r="U380" s="5">
        <v>943</v>
      </c>
      <c r="V380" s="29">
        <v>8.594889110582457</v>
      </c>
      <c r="W380" s="30">
        <v>7.666590684598434</v>
      </c>
      <c r="X380" s="30">
        <v>9.112909324661574</v>
      </c>
      <c r="Y380" s="30">
        <v>7.323308270676692</v>
      </c>
      <c r="Z380" s="30">
        <v>7.396294351511515</v>
      </c>
      <c r="AA380" s="30">
        <v>6.956456904264837</v>
      </c>
      <c r="AB380" s="31">
        <v>6.988886402625494</v>
      </c>
      <c r="AC380" s="17">
        <v>6.972273567467653</v>
      </c>
      <c r="AD380" s="49">
        <f t="shared" si="58"/>
        <v>7.056501885396406</v>
      </c>
      <c r="AE380" s="59">
        <f t="shared" si="59"/>
        <v>0.01208046659582593</v>
      </c>
    </row>
    <row r="381" spans="1:31" ht="12">
      <c r="A381" s="13" t="s">
        <v>710</v>
      </c>
      <c r="B381" s="19" t="s">
        <v>196</v>
      </c>
      <c r="C381" s="5" t="s">
        <v>1192</v>
      </c>
      <c r="D381" s="8">
        <v>3528</v>
      </c>
      <c r="E381" s="8">
        <v>3578</v>
      </c>
      <c r="F381" s="5">
        <f t="shared" si="52"/>
        <v>3553</v>
      </c>
      <c r="G381" s="52"/>
      <c r="H381" s="50"/>
      <c r="I381" s="44"/>
      <c r="J381" s="44">
        <v>131.43074961043723</v>
      </c>
      <c r="K381" s="44">
        <v>220.54921171967823</v>
      </c>
      <c r="L381" s="44">
        <v>1168.7900352853328</v>
      </c>
      <c r="M381" s="44">
        <f t="shared" si="53"/>
        <v>-948.2408235656546</v>
      </c>
      <c r="N381" s="44">
        <f t="shared" si="54"/>
        <v>-155.6316488677534</v>
      </c>
      <c r="O381" s="44"/>
      <c r="P381" s="44"/>
      <c r="Q381" s="44"/>
      <c r="R381" s="44">
        <f t="shared" si="55"/>
        <v>0</v>
      </c>
      <c r="S381" s="44">
        <f t="shared" si="56"/>
        <v>-155.6316488677534</v>
      </c>
      <c r="T381" s="44">
        <f t="shared" si="57"/>
        <v>3397.3683511322465</v>
      </c>
      <c r="U381" s="5">
        <v>122</v>
      </c>
      <c r="V381" s="29">
        <v>3.7515762925598994</v>
      </c>
      <c r="W381" s="30">
        <v>4.242605318195399</v>
      </c>
      <c r="X381" s="30">
        <v>4.121601870798012</v>
      </c>
      <c r="Y381" s="30">
        <v>4.009364940005853</v>
      </c>
      <c r="Z381" s="30">
        <v>4.695246427529892</v>
      </c>
      <c r="AA381" s="30">
        <v>4.660529344073648</v>
      </c>
      <c r="AB381" s="31">
        <v>5.049365303244006</v>
      </c>
      <c r="AC381" s="17">
        <v>3.458049886621315</v>
      </c>
      <c r="AD381" s="49">
        <f t="shared" si="58"/>
        <v>3.5910147911792034</v>
      </c>
      <c r="AE381" s="59">
        <f t="shared" si="59"/>
        <v>0.03845083469510086</v>
      </c>
    </row>
    <row r="382" spans="1:31" ht="12">
      <c r="A382" s="13" t="s">
        <v>710</v>
      </c>
      <c r="B382" s="19" t="s">
        <v>200</v>
      </c>
      <c r="C382" s="5" t="s">
        <v>1193</v>
      </c>
      <c r="D382" s="8">
        <v>13726</v>
      </c>
      <c r="E382" s="8">
        <v>13861</v>
      </c>
      <c r="F382" s="5">
        <f t="shared" si="52"/>
        <v>13793.5</v>
      </c>
      <c r="G382" s="52"/>
      <c r="H382" s="50"/>
      <c r="I382" s="44"/>
      <c r="J382" s="44">
        <v>781.0430952875464</v>
      </c>
      <c r="K382" s="44">
        <v>1772.7964005002366</v>
      </c>
      <c r="L382" s="44">
        <v>3920.8177557860968</v>
      </c>
      <c r="M382" s="44">
        <f t="shared" si="53"/>
        <v>-2148.0213552858604</v>
      </c>
      <c r="N382" s="44">
        <f t="shared" si="54"/>
        <v>-352.5476830550509</v>
      </c>
      <c r="O382" s="44"/>
      <c r="P382" s="44"/>
      <c r="Q382" s="44"/>
      <c r="R382" s="44">
        <f t="shared" si="55"/>
        <v>0</v>
      </c>
      <c r="S382" s="44">
        <f t="shared" si="56"/>
        <v>-352.5476830550509</v>
      </c>
      <c r="T382" s="44">
        <f t="shared" si="57"/>
        <v>13440.95231694495</v>
      </c>
      <c r="U382" s="5">
        <v>1170</v>
      </c>
      <c r="V382" s="29">
        <v>10.171710171710172</v>
      </c>
      <c r="W382" s="30">
        <v>9.912380952380953</v>
      </c>
      <c r="X382" s="30">
        <v>8.878575776019476</v>
      </c>
      <c r="Y382" s="30">
        <v>7.956187723435004</v>
      </c>
      <c r="Z382" s="30">
        <v>8.569277108433734</v>
      </c>
      <c r="AA382" s="30">
        <v>8.510320071791803</v>
      </c>
      <c r="AB382" s="31">
        <v>9.080179980821717</v>
      </c>
      <c r="AC382" s="17">
        <v>8.523969109718783</v>
      </c>
      <c r="AD382" s="49">
        <f aca="true" t="shared" si="60" ref="AD382:AD404">U382/T382*100</f>
        <v>8.704740351805178</v>
      </c>
      <c r="AE382" s="59">
        <f aca="true" t="shared" si="61" ref="AE382:AE413">(AD382-AC382)/AC382</f>
        <v>0.02120740229810139</v>
      </c>
    </row>
    <row r="383" spans="1:31" ht="12">
      <c r="A383" s="13" t="s">
        <v>710</v>
      </c>
      <c r="B383" s="19" t="s">
        <v>198</v>
      </c>
      <c r="C383" s="5" t="s">
        <v>1194</v>
      </c>
      <c r="D383" s="8">
        <v>2992</v>
      </c>
      <c r="E383" s="8">
        <v>2987</v>
      </c>
      <c r="F383" s="5">
        <f t="shared" si="52"/>
        <v>2989.5</v>
      </c>
      <c r="G383" s="52">
        <v>38943</v>
      </c>
      <c r="H383" s="50">
        <f>G383</f>
        <v>38943</v>
      </c>
      <c r="I383" s="44">
        <f>G383/365+(H383*10/24)/365</f>
        <v>151.1486301369863</v>
      </c>
      <c r="J383" s="44">
        <v>84.22863936464307</v>
      </c>
      <c r="K383" s="44">
        <v>276.19443076389734</v>
      </c>
      <c r="L383" s="44">
        <v>1045.6122445182275</v>
      </c>
      <c r="M383" s="44">
        <f t="shared" si="53"/>
        <v>-769.4178137543302</v>
      </c>
      <c r="N383" s="44">
        <f t="shared" si="54"/>
        <v>-126.28201617868585</v>
      </c>
      <c r="O383" s="44"/>
      <c r="P383" s="44"/>
      <c r="Q383" s="44"/>
      <c r="R383" s="44">
        <f t="shared" si="55"/>
        <v>0</v>
      </c>
      <c r="S383" s="44">
        <f t="shared" si="56"/>
        <v>24.866613958300448</v>
      </c>
      <c r="T383" s="44">
        <f t="shared" si="57"/>
        <v>3014.3666139583006</v>
      </c>
      <c r="U383" s="5">
        <v>202</v>
      </c>
      <c r="V383" s="29">
        <v>6.423034330011074</v>
      </c>
      <c r="W383" s="30">
        <v>7.132616487455197</v>
      </c>
      <c r="X383" s="30">
        <v>7.542492917847025</v>
      </c>
      <c r="Y383" s="30">
        <v>8.506151142355009</v>
      </c>
      <c r="Z383" s="30">
        <v>7.392055267702936</v>
      </c>
      <c r="AA383" s="30">
        <v>7.363420427553444</v>
      </c>
      <c r="AB383" s="31">
        <v>6.615436017373873</v>
      </c>
      <c r="AC383" s="17">
        <v>6.7513368983957225</v>
      </c>
      <c r="AD383" s="49">
        <f t="shared" si="60"/>
        <v>6.701241947964142</v>
      </c>
      <c r="AE383" s="59">
        <f t="shared" si="61"/>
        <v>-0.007420004539172668</v>
      </c>
    </row>
    <row r="384" spans="1:31" ht="12">
      <c r="A384" s="13" t="s">
        <v>710</v>
      </c>
      <c r="B384" s="19" t="s">
        <v>204</v>
      </c>
      <c r="C384" s="5" t="s">
        <v>1195</v>
      </c>
      <c r="D384" s="8">
        <v>4432</v>
      </c>
      <c r="E384" s="8">
        <v>4454</v>
      </c>
      <c r="F384" s="5">
        <f t="shared" si="52"/>
        <v>4443</v>
      </c>
      <c r="G384" s="52"/>
      <c r="H384" s="50"/>
      <c r="I384" s="44"/>
      <c r="J384" s="44">
        <v>227.5400252906922</v>
      </c>
      <c r="K384" s="44">
        <v>467.2765722411877</v>
      </c>
      <c r="L384" s="44">
        <v>1317.45177295022</v>
      </c>
      <c r="M384" s="44">
        <f t="shared" si="53"/>
        <v>-850.1752007090322</v>
      </c>
      <c r="N384" s="44">
        <f t="shared" si="54"/>
        <v>-139.53646059582317</v>
      </c>
      <c r="O384" s="44"/>
      <c r="P384" s="44"/>
      <c r="Q384" s="44"/>
      <c r="R384" s="44">
        <f t="shared" si="55"/>
        <v>0</v>
      </c>
      <c r="S384" s="44">
        <f t="shared" si="56"/>
        <v>-139.53646059582317</v>
      </c>
      <c r="T384" s="44">
        <f t="shared" si="57"/>
        <v>4303.463539404177</v>
      </c>
      <c r="U384" s="5">
        <v>165</v>
      </c>
      <c r="V384" s="29">
        <v>6.189320388349515</v>
      </c>
      <c r="W384" s="30">
        <v>3.7374221370388114</v>
      </c>
      <c r="X384" s="30">
        <v>2.732502396931927</v>
      </c>
      <c r="Y384" s="30">
        <v>3.2533839943006413</v>
      </c>
      <c r="Z384" s="30">
        <v>3.914674167838725</v>
      </c>
      <c r="AA384" s="30">
        <v>3.1307550644567224</v>
      </c>
      <c r="AB384" s="31">
        <v>2.8793418647166362</v>
      </c>
      <c r="AC384" s="17">
        <v>3.722924187725632</v>
      </c>
      <c r="AD384" s="49">
        <f t="shared" si="60"/>
        <v>3.8341210164602577</v>
      </c>
      <c r="AE384" s="59">
        <f t="shared" si="61"/>
        <v>0.029868142118294663</v>
      </c>
    </row>
    <row r="385" spans="1:31" ht="12">
      <c r="A385" s="13" t="s">
        <v>710</v>
      </c>
      <c r="B385" s="19" t="s">
        <v>197</v>
      </c>
      <c r="C385" s="5" t="s">
        <v>1196</v>
      </c>
      <c r="D385" s="8">
        <v>4703</v>
      </c>
      <c r="E385" s="8">
        <v>4716</v>
      </c>
      <c r="F385" s="5">
        <f t="shared" si="52"/>
        <v>4709.5</v>
      </c>
      <c r="G385" s="52">
        <v>64693</v>
      </c>
      <c r="H385" s="50">
        <f>G385</f>
        <v>64693</v>
      </c>
      <c r="I385" s="44">
        <f>G385/365+(H385*10/24)/365</f>
        <v>251.0915525114155</v>
      </c>
      <c r="J385" s="44">
        <v>237.73689081955706</v>
      </c>
      <c r="K385" s="44">
        <v>435.4956217057371</v>
      </c>
      <c r="L385" s="44">
        <v>1400.323059017734</v>
      </c>
      <c r="M385" s="44">
        <f t="shared" si="53"/>
        <v>-964.827437311997</v>
      </c>
      <c r="N385" s="44">
        <f t="shared" si="54"/>
        <v>-158.35395525060773</v>
      </c>
      <c r="O385" s="44"/>
      <c r="P385" s="44"/>
      <c r="Q385" s="44"/>
      <c r="R385" s="44">
        <f t="shared" si="55"/>
        <v>0</v>
      </c>
      <c r="S385" s="44">
        <f t="shared" si="56"/>
        <v>92.73759726080777</v>
      </c>
      <c r="T385" s="44">
        <f t="shared" si="57"/>
        <v>4802.237597260808</v>
      </c>
      <c r="U385" s="5">
        <v>329</v>
      </c>
      <c r="V385" s="29">
        <v>6.725285171102661</v>
      </c>
      <c r="W385" s="30">
        <v>4.6108861898335585</v>
      </c>
      <c r="X385" s="30">
        <v>3.731175545066307</v>
      </c>
      <c r="Y385" s="30">
        <v>5.083240843507214</v>
      </c>
      <c r="Z385" s="30">
        <v>4.588572689168322</v>
      </c>
      <c r="AA385" s="30">
        <v>5.275727312201477</v>
      </c>
      <c r="AB385" s="31">
        <v>5.448717948717949</v>
      </c>
      <c r="AC385" s="17">
        <v>6.995534765043589</v>
      </c>
      <c r="AD385" s="49">
        <f t="shared" si="60"/>
        <v>6.850972975340939</v>
      </c>
      <c r="AE385" s="59">
        <f t="shared" si="61"/>
        <v>-0.020664866169348338</v>
      </c>
    </row>
    <row r="386" spans="1:31" ht="12">
      <c r="A386" s="13" t="s">
        <v>710</v>
      </c>
      <c r="B386" s="19" t="s">
        <v>205</v>
      </c>
      <c r="C386" s="5" t="s">
        <v>1197</v>
      </c>
      <c r="D386" s="8">
        <v>3792</v>
      </c>
      <c r="E386" s="8">
        <v>3801</v>
      </c>
      <c r="F386" s="5">
        <f t="shared" si="52"/>
        <v>3796.5</v>
      </c>
      <c r="G386" s="52">
        <v>22267</v>
      </c>
      <c r="H386" s="50">
        <f>G386</f>
        <v>22267</v>
      </c>
      <c r="I386" s="44">
        <f>G386/365+(H386*10/24)/365</f>
        <v>86.42442922374428</v>
      </c>
      <c r="J386" s="44">
        <v>154.63780334898178</v>
      </c>
      <c r="K386" s="44">
        <v>276.38739755033197</v>
      </c>
      <c r="L386" s="44">
        <v>1064.9009486373475</v>
      </c>
      <c r="M386" s="44">
        <f t="shared" si="53"/>
        <v>-788.5135510870155</v>
      </c>
      <c r="N386" s="44">
        <f t="shared" si="54"/>
        <v>-129.4161367665932</v>
      </c>
      <c r="O386" s="44"/>
      <c r="P386" s="44"/>
      <c r="Q386" s="44"/>
      <c r="R386" s="44">
        <f t="shared" si="55"/>
        <v>0</v>
      </c>
      <c r="S386" s="44">
        <f t="shared" si="56"/>
        <v>-42.99170754284893</v>
      </c>
      <c r="T386" s="44">
        <f t="shared" si="57"/>
        <v>3753.508292457151</v>
      </c>
      <c r="U386" s="5">
        <v>270</v>
      </c>
      <c r="V386" s="29">
        <v>6.923076923076923</v>
      </c>
      <c r="W386" s="30">
        <v>5.3097345132743365</v>
      </c>
      <c r="X386" s="30">
        <v>6.013363028953229</v>
      </c>
      <c r="Y386" s="30">
        <v>6.941371681415929</v>
      </c>
      <c r="Z386" s="30">
        <v>7.237569060773481</v>
      </c>
      <c r="AA386" s="30">
        <v>6.448979591836734</v>
      </c>
      <c r="AB386" s="31">
        <v>6.942193408968126</v>
      </c>
      <c r="AC386" s="17">
        <v>7.120253164556963</v>
      </c>
      <c r="AD386" s="49">
        <f t="shared" si="60"/>
        <v>7.1932703743475805</v>
      </c>
      <c r="AE386" s="59">
        <f t="shared" si="61"/>
        <v>0.010254861463926776</v>
      </c>
    </row>
    <row r="387" spans="1:31" ht="12">
      <c r="A387" s="13" t="s">
        <v>710</v>
      </c>
      <c r="B387" s="19" t="s">
        <v>199</v>
      </c>
      <c r="C387" s="5" t="s">
        <v>1198</v>
      </c>
      <c r="D387" s="8">
        <v>4938</v>
      </c>
      <c r="E387" s="8">
        <v>4972</v>
      </c>
      <c r="F387" s="5">
        <f aca="true" t="shared" si="62" ref="F387:F450">(D387+E387)/2</f>
        <v>4955</v>
      </c>
      <c r="G387" s="52"/>
      <c r="H387" s="50"/>
      <c r="I387" s="44"/>
      <c r="J387" s="44">
        <v>123.24185313534024</v>
      </c>
      <c r="K387" s="44">
        <v>128.64548756201626</v>
      </c>
      <c r="L387" s="44">
        <v>1698.4460755233802</v>
      </c>
      <c r="M387" s="44">
        <f aca="true" t="shared" si="63" ref="M387:M450">K387-L387</f>
        <v>-1569.8005879613638</v>
      </c>
      <c r="N387" s="44">
        <f aca="true" t="shared" si="64" ref="N387:N450">M387*0.75*(261-24-10-2-12)*9/24/365</f>
        <v>-257.6462095138642</v>
      </c>
      <c r="O387" s="44"/>
      <c r="P387" s="44"/>
      <c r="Q387" s="44"/>
      <c r="R387" s="44">
        <f aca="true" t="shared" si="65" ref="R387:R450">(O387*0.3*365/2+O387*0.7*365/2*10/24)/365+(P387*0.6*462/2+P387*0.4*365/2*10/24)/365</f>
        <v>0</v>
      </c>
      <c r="S387" s="44">
        <f aca="true" t="shared" si="66" ref="S387:S450">I387+N387+R387</f>
        <v>-257.6462095138642</v>
      </c>
      <c r="T387" s="44">
        <f aca="true" t="shared" si="67" ref="T387:T450">F387+S387</f>
        <v>4697.353790486136</v>
      </c>
      <c r="U387" s="5">
        <v>279</v>
      </c>
      <c r="V387" s="29">
        <v>5.601907032181168</v>
      </c>
      <c r="W387" s="30">
        <v>6.411118583277292</v>
      </c>
      <c r="X387" s="30">
        <v>7.013674459638289</v>
      </c>
      <c r="Y387" s="30">
        <v>6.026490066225165</v>
      </c>
      <c r="Z387" s="30">
        <v>5.519759450171821</v>
      </c>
      <c r="AA387" s="30">
        <v>5.635593220338983</v>
      </c>
      <c r="AB387" s="31">
        <v>5.887265135699374</v>
      </c>
      <c r="AC387" s="17">
        <v>5.6500607533414335</v>
      </c>
      <c r="AD387" s="49">
        <f t="shared" si="60"/>
        <v>5.939514297711135</v>
      </c>
      <c r="AE387" s="59">
        <f t="shared" si="61"/>
        <v>0.05123016494973423</v>
      </c>
    </row>
    <row r="388" spans="1:31" ht="12">
      <c r="A388" s="13" t="s">
        <v>710</v>
      </c>
      <c r="B388" s="19" t="s">
        <v>201</v>
      </c>
      <c r="C388" s="5" t="s">
        <v>1199</v>
      </c>
      <c r="D388" s="8">
        <v>21112</v>
      </c>
      <c r="E388" s="8">
        <v>21208</v>
      </c>
      <c r="F388" s="5">
        <f t="shared" si="62"/>
        <v>21160</v>
      </c>
      <c r="G388" s="52">
        <v>18176</v>
      </c>
      <c r="H388" s="50">
        <f>G388</f>
        <v>18176</v>
      </c>
      <c r="I388" s="44">
        <f>G388/365+(H388*10/24)/365</f>
        <v>70.54611872146118</v>
      </c>
      <c r="J388" s="44">
        <v>2323.533410916294</v>
      </c>
      <c r="K388" s="44">
        <v>7351.199554856698</v>
      </c>
      <c r="L388" s="44">
        <v>4196.594331527114</v>
      </c>
      <c r="M388" s="44">
        <f t="shared" si="63"/>
        <v>3154.605223329584</v>
      </c>
      <c r="N388" s="44">
        <f t="shared" si="64"/>
        <v>517.7549840002407</v>
      </c>
      <c r="O388" s="44">
        <v>627</v>
      </c>
      <c r="P388" s="44"/>
      <c r="Q388" s="44">
        <f>O388+P388</f>
        <v>627</v>
      </c>
      <c r="R388" s="44">
        <f t="shared" si="65"/>
        <v>185.4875</v>
      </c>
      <c r="S388" s="44">
        <f t="shared" si="66"/>
        <v>773.7886027217019</v>
      </c>
      <c r="T388" s="44">
        <f t="shared" si="67"/>
        <v>21933.788602721703</v>
      </c>
      <c r="U388" s="5">
        <v>2844</v>
      </c>
      <c r="V388" s="29">
        <v>17.48005877413938</v>
      </c>
      <c r="W388" s="30">
        <v>13.57</v>
      </c>
      <c r="X388" s="30">
        <v>14.104927507348911</v>
      </c>
      <c r="Y388" s="30">
        <v>13.646698299723212</v>
      </c>
      <c r="Z388" s="30">
        <v>13.279132791327914</v>
      </c>
      <c r="AA388" s="30">
        <v>12.893829797562988</v>
      </c>
      <c r="AB388" s="31">
        <v>12.068882582134782</v>
      </c>
      <c r="AC388" s="17">
        <v>13.471011746873815</v>
      </c>
      <c r="AD388" s="49">
        <f t="shared" si="60"/>
        <v>12.966296208613482</v>
      </c>
      <c r="AE388" s="59">
        <f t="shared" si="61"/>
        <v>-0.03746678777690631</v>
      </c>
    </row>
    <row r="389" spans="1:31" ht="12">
      <c r="A389" s="13" t="s">
        <v>710</v>
      </c>
      <c r="B389" s="19" t="s">
        <v>202</v>
      </c>
      <c r="C389" s="5" t="s">
        <v>1200</v>
      </c>
      <c r="D389" s="8">
        <v>5223</v>
      </c>
      <c r="E389" s="8">
        <v>5230</v>
      </c>
      <c r="F389" s="5">
        <f t="shared" si="62"/>
        <v>5226.5</v>
      </c>
      <c r="G389" s="52"/>
      <c r="H389" s="50"/>
      <c r="I389" s="44"/>
      <c r="J389" s="44">
        <v>194.3526057867295</v>
      </c>
      <c r="K389" s="44">
        <v>384.03912975327484</v>
      </c>
      <c r="L389" s="44">
        <v>1747.9290641187524</v>
      </c>
      <c r="M389" s="44">
        <f t="shared" si="63"/>
        <v>-1363.8899343654775</v>
      </c>
      <c r="N389" s="44">
        <f t="shared" si="64"/>
        <v>-223.8507709057038</v>
      </c>
      <c r="O389" s="44"/>
      <c r="P389" s="44"/>
      <c r="Q389" s="44"/>
      <c r="R389" s="44">
        <f t="shared" si="65"/>
        <v>0</v>
      </c>
      <c r="S389" s="44">
        <f t="shared" si="66"/>
        <v>-223.8507709057038</v>
      </c>
      <c r="T389" s="44">
        <f t="shared" si="67"/>
        <v>5002.649229094296</v>
      </c>
      <c r="U389" s="5">
        <v>204</v>
      </c>
      <c r="V389" s="29">
        <v>5.673758865248227</v>
      </c>
      <c r="W389" s="30">
        <v>4.524886877828054</v>
      </c>
      <c r="X389" s="30">
        <v>4.125928822839265</v>
      </c>
      <c r="Y389" s="30">
        <v>4.238771145245965</v>
      </c>
      <c r="Z389" s="30">
        <v>3.953488372093023</v>
      </c>
      <c r="AA389" s="30">
        <v>4.071879181800803</v>
      </c>
      <c r="AB389" s="31">
        <v>4.361074081127405</v>
      </c>
      <c r="AC389" s="17">
        <v>3.9058012636415853</v>
      </c>
      <c r="AD389" s="49">
        <f t="shared" si="60"/>
        <v>4.077839373857782</v>
      </c>
      <c r="AE389" s="59">
        <f t="shared" si="61"/>
        <v>0.04404681615976449</v>
      </c>
    </row>
    <row r="390" spans="1:31" ht="12">
      <c r="A390" s="13" t="s">
        <v>710</v>
      </c>
      <c r="B390" s="19" t="s">
        <v>206</v>
      </c>
      <c r="C390" s="5" t="s">
        <v>1201</v>
      </c>
      <c r="D390" s="8">
        <v>3946</v>
      </c>
      <c r="E390" s="8">
        <v>4034</v>
      </c>
      <c r="F390" s="5">
        <f t="shared" si="62"/>
        <v>3990</v>
      </c>
      <c r="G390" s="52">
        <v>5932</v>
      </c>
      <c r="H390" s="50">
        <f>G390</f>
        <v>5932</v>
      </c>
      <c r="I390" s="44">
        <f>G390/365+(H390*10/24)/365</f>
        <v>23.023744292237442</v>
      </c>
      <c r="J390" s="44">
        <v>127.22095367374813</v>
      </c>
      <c r="K390" s="44">
        <v>581.2351747342993</v>
      </c>
      <c r="L390" s="44">
        <v>1325.9355661419154</v>
      </c>
      <c r="M390" s="44">
        <f t="shared" si="63"/>
        <v>-744.700391407616</v>
      </c>
      <c r="N390" s="44">
        <f t="shared" si="64"/>
        <v>-122.2252269116781</v>
      </c>
      <c r="O390" s="44"/>
      <c r="P390" s="44"/>
      <c r="Q390" s="44"/>
      <c r="R390" s="44">
        <f t="shared" si="65"/>
        <v>0</v>
      </c>
      <c r="S390" s="44">
        <f t="shared" si="66"/>
        <v>-99.20148261944067</v>
      </c>
      <c r="T390" s="44">
        <f t="shared" si="67"/>
        <v>3890.798517380559</v>
      </c>
      <c r="U390" s="5">
        <v>199</v>
      </c>
      <c r="V390" s="29">
        <v>5.490523968784839</v>
      </c>
      <c r="W390" s="30">
        <v>4.279946164199192</v>
      </c>
      <c r="X390" s="30">
        <v>3.7614185921547554</v>
      </c>
      <c r="Y390" s="30">
        <v>5.5122344716321585</v>
      </c>
      <c r="Z390" s="30">
        <v>4.876099120703437</v>
      </c>
      <c r="AA390" s="30">
        <v>4.597093791281374</v>
      </c>
      <c r="AB390" s="31">
        <v>4.708926261319534</v>
      </c>
      <c r="AC390" s="17">
        <v>5.043081601621895</v>
      </c>
      <c r="AD390" s="49">
        <f t="shared" si="60"/>
        <v>5.114631331102047</v>
      </c>
      <c r="AE390" s="59">
        <f t="shared" si="61"/>
        <v>0.014187700127069321</v>
      </c>
    </row>
    <row r="391" spans="1:31" ht="12">
      <c r="A391" s="13" t="s">
        <v>710</v>
      </c>
      <c r="B391" s="19" t="s">
        <v>207</v>
      </c>
      <c r="C391" s="5" t="s">
        <v>1202</v>
      </c>
      <c r="D391" s="8">
        <v>5739</v>
      </c>
      <c r="E391" s="8">
        <v>5733</v>
      </c>
      <c r="F391" s="5">
        <f t="shared" si="62"/>
        <v>5736</v>
      </c>
      <c r="G391" s="52"/>
      <c r="H391" s="50"/>
      <c r="I391" s="44"/>
      <c r="J391" s="44">
        <v>211.6072930435987</v>
      </c>
      <c r="K391" s="44">
        <v>771.5019846343704</v>
      </c>
      <c r="L391" s="44">
        <v>1800.9722456961229</v>
      </c>
      <c r="M391" s="44">
        <f t="shared" si="63"/>
        <v>-1029.4702610617524</v>
      </c>
      <c r="N391" s="44">
        <f t="shared" si="64"/>
        <v>-168.963569388303</v>
      </c>
      <c r="O391" s="44"/>
      <c r="P391" s="44"/>
      <c r="Q391" s="44"/>
      <c r="R391" s="44">
        <f t="shared" si="65"/>
        <v>0</v>
      </c>
      <c r="S391" s="44">
        <f t="shared" si="66"/>
        <v>-168.963569388303</v>
      </c>
      <c r="T391" s="44">
        <f t="shared" si="67"/>
        <v>5567.036430611697</v>
      </c>
      <c r="U391" s="5">
        <v>384</v>
      </c>
      <c r="V391" s="29">
        <v>6.436011904761904</v>
      </c>
      <c r="W391" s="30">
        <v>5.556557820674725</v>
      </c>
      <c r="X391" s="30">
        <v>4.892579888066438</v>
      </c>
      <c r="Y391" s="30">
        <v>5.574234648734737</v>
      </c>
      <c r="Z391" s="30">
        <v>5.643459915611814</v>
      </c>
      <c r="AA391" s="30">
        <v>5.523306948109059</v>
      </c>
      <c r="AB391" s="31">
        <v>5.574116405837875</v>
      </c>
      <c r="AC391" s="17">
        <v>6.69106116048092</v>
      </c>
      <c r="AD391" s="49">
        <f t="shared" si="60"/>
        <v>6.897745412415178</v>
      </c>
      <c r="AE391" s="59">
        <f t="shared" si="61"/>
        <v>0.03088960733986222</v>
      </c>
    </row>
    <row r="392" spans="1:31" ht="12">
      <c r="A392" s="13" t="s">
        <v>710</v>
      </c>
      <c r="B392" s="19" t="s">
        <v>208</v>
      </c>
      <c r="C392" s="5" t="s">
        <v>1203</v>
      </c>
      <c r="D392" s="8">
        <v>2714</v>
      </c>
      <c r="E392" s="8">
        <v>2753</v>
      </c>
      <c r="F392" s="5">
        <f t="shared" si="62"/>
        <v>2733.5</v>
      </c>
      <c r="G392" s="52"/>
      <c r="H392" s="50"/>
      <c r="I392" s="44"/>
      <c r="J392" s="44">
        <v>132.13544995451022</v>
      </c>
      <c r="K392" s="44">
        <v>349.9877470733185</v>
      </c>
      <c r="L392" s="44">
        <v>822.5994405879683</v>
      </c>
      <c r="M392" s="44">
        <f t="shared" si="63"/>
        <v>-472.6116935146498</v>
      </c>
      <c r="N392" s="44">
        <f t="shared" si="64"/>
        <v>-77.56820346469037</v>
      </c>
      <c r="O392" s="44"/>
      <c r="P392" s="44"/>
      <c r="Q392" s="44"/>
      <c r="R392" s="44">
        <f t="shared" si="65"/>
        <v>0</v>
      </c>
      <c r="S392" s="44">
        <f t="shared" si="66"/>
        <v>-77.56820346469037</v>
      </c>
      <c r="T392" s="44">
        <f t="shared" si="67"/>
        <v>2655.93179653531</v>
      </c>
      <c r="U392" s="5">
        <v>198</v>
      </c>
      <c r="V392" s="29">
        <v>7.235246564268391</v>
      </c>
      <c r="W392" s="30">
        <v>6.637168141592921</v>
      </c>
      <c r="X392" s="30">
        <v>4.863582443653618</v>
      </c>
      <c r="Y392" s="30">
        <v>5.6840454723637786</v>
      </c>
      <c r="Z392" s="30">
        <v>5.970149253731343</v>
      </c>
      <c r="AA392" s="30">
        <v>6.087289433384379</v>
      </c>
      <c r="AB392" s="31">
        <v>5.640642510272693</v>
      </c>
      <c r="AC392" s="17">
        <v>7.295504789977893</v>
      </c>
      <c r="AD392" s="49">
        <f t="shared" si="60"/>
        <v>7.455010714442782</v>
      </c>
      <c r="AE392" s="59">
        <f t="shared" si="61"/>
        <v>0.02186358984836911</v>
      </c>
    </row>
    <row r="393" spans="1:31" ht="12">
      <c r="A393" s="13" t="s">
        <v>710</v>
      </c>
      <c r="B393" s="19" t="s">
        <v>212</v>
      </c>
      <c r="C393" s="5" t="s">
        <v>1204</v>
      </c>
      <c r="D393" s="8">
        <v>3800</v>
      </c>
      <c r="E393" s="8">
        <v>3913</v>
      </c>
      <c r="F393" s="5">
        <f t="shared" si="62"/>
        <v>3856.5</v>
      </c>
      <c r="G393" s="52"/>
      <c r="H393" s="50"/>
      <c r="I393" s="44"/>
      <c r="J393" s="44">
        <v>124.26759342304564</v>
      </c>
      <c r="K393" s="44">
        <v>375.58642309136974</v>
      </c>
      <c r="L393" s="44">
        <v>1288.3735215038216</v>
      </c>
      <c r="M393" s="44">
        <f t="shared" si="63"/>
        <v>-912.7870984124519</v>
      </c>
      <c r="N393" s="44">
        <f t="shared" si="64"/>
        <v>-149.81274551855054</v>
      </c>
      <c r="O393" s="44"/>
      <c r="P393" s="44"/>
      <c r="Q393" s="44"/>
      <c r="R393" s="44">
        <f t="shared" si="65"/>
        <v>0</v>
      </c>
      <c r="S393" s="44">
        <f t="shared" si="66"/>
        <v>-149.81274551855054</v>
      </c>
      <c r="T393" s="44">
        <f t="shared" si="67"/>
        <v>3706.6872544814496</v>
      </c>
      <c r="U393" s="5">
        <v>299</v>
      </c>
      <c r="V393" s="29">
        <v>12.394284047827355</v>
      </c>
      <c r="W393" s="30">
        <v>9.108967082860387</v>
      </c>
      <c r="X393" s="30">
        <v>12.574850299401197</v>
      </c>
      <c r="Y393" s="30">
        <v>8.337950138504155</v>
      </c>
      <c r="Z393" s="30">
        <v>7.371273712737128</v>
      </c>
      <c r="AA393" s="30">
        <v>7.156359708344586</v>
      </c>
      <c r="AB393" s="31">
        <v>7.10295291300878</v>
      </c>
      <c r="AC393" s="17">
        <v>7.868421052631579</v>
      </c>
      <c r="AD393" s="49">
        <f t="shared" si="60"/>
        <v>8.066501959087695</v>
      </c>
      <c r="AE393" s="59">
        <f t="shared" si="61"/>
        <v>0.025174162024523158</v>
      </c>
    </row>
    <row r="394" spans="1:31" ht="12">
      <c r="A394" s="13" t="s">
        <v>710</v>
      </c>
      <c r="B394" s="19" t="s">
        <v>213</v>
      </c>
      <c r="C394" s="5" t="s">
        <v>1205</v>
      </c>
      <c r="D394" s="8">
        <v>6325</v>
      </c>
      <c r="E394" s="8">
        <v>6312</v>
      </c>
      <c r="F394" s="5">
        <f t="shared" si="62"/>
        <v>6318.5</v>
      </c>
      <c r="G394" s="52"/>
      <c r="H394" s="50"/>
      <c r="I394" s="44"/>
      <c r="J394" s="44">
        <v>297.9305560853296</v>
      </c>
      <c r="K394" s="44">
        <v>1406.1770446297674</v>
      </c>
      <c r="L394" s="44">
        <v>2016.6106569269216</v>
      </c>
      <c r="M394" s="44">
        <f t="shared" si="63"/>
        <v>-610.4336122971542</v>
      </c>
      <c r="N394" s="44">
        <f t="shared" si="64"/>
        <v>-100.1884618813052</v>
      </c>
      <c r="O394" s="44"/>
      <c r="P394" s="44"/>
      <c r="Q394" s="44"/>
      <c r="R394" s="44">
        <f t="shared" si="65"/>
        <v>0</v>
      </c>
      <c r="S394" s="44">
        <f t="shared" si="66"/>
        <v>-100.1884618813052</v>
      </c>
      <c r="T394" s="44">
        <f t="shared" si="67"/>
        <v>6218.311538118694</v>
      </c>
      <c r="U394" s="5">
        <v>373</v>
      </c>
      <c r="V394" s="29">
        <v>8.561825579338404</v>
      </c>
      <c r="W394" s="30">
        <v>6.598143236074271</v>
      </c>
      <c r="X394" s="30">
        <v>7.949099322426045</v>
      </c>
      <c r="Y394" s="30">
        <v>7.152209492635024</v>
      </c>
      <c r="Z394" s="30">
        <v>6.834008097165992</v>
      </c>
      <c r="AA394" s="30">
        <v>6.446945337620578</v>
      </c>
      <c r="AB394" s="31">
        <v>6.409638554216867</v>
      </c>
      <c r="AC394" s="17">
        <v>5.897233201581028</v>
      </c>
      <c r="AD394" s="49">
        <f t="shared" si="60"/>
        <v>5.9984128764453715</v>
      </c>
      <c r="AE394" s="59">
        <f t="shared" si="61"/>
        <v>0.017157143257827634</v>
      </c>
    </row>
    <row r="395" spans="1:31" ht="12">
      <c r="A395" s="13" t="s">
        <v>710</v>
      </c>
      <c r="B395" s="19" t="s">
        <v>203</v>
      </c>
      <c r="C395" s="5" t="s">
        <v>1206</v>
      </c>
      <c r="D395" s="8">
        <v>13111</v>
      </c>
      <c r="E395" s="8">
        <v>13238</v>
      </c>
      <c r="F395" s="5">
        <f t="shared" si="62"/>
        <v>13174.5</v>
      </c>
      <c r="G395" s="52">
        <v>2007</v>
      </c>
      <c r="H395" s="50">
        <f>G395</f>
        <v>2007</v>
      </c>
      <c r="I395" s="44">
        <f>G395/365+(H395*10/24)/365</f>
        <v>7.789726027397261</v>
      </c>
      <c r="J395" s="44">
        <v>699.3265968795248</v>
      </c>
      <c r="K395" s="44">
        <v>1703.038796774797</v>
      </c>
      <c r="L395" s="44">
        <v>3985.269625653301</v>
      </c>
      <c r="M395" s="44">
        <f t="shared" si="63"/>
        <v>-2282.230828878504</v>
      </c>
      <c r="N395" s="44">
        <f t="shared" si="64"/>
        <v>-374.57504271918594</v>
      </c>
      <c r="O395" s="44"/>
      <c r="P395" s="44"/>
      <c r="Q395" s="44"/>
      <c r="R395" s="44">
        <f t="shared" si="65"/>
        <v>0</v>
      </c>
      <c r="S395" s="44">
        <f t="shared" si="66"/>
        <v>-366.7853166917887</v>
      </c>
      <c r="T395" s="44">
        <f t="shared" si="67"/>
        <v>12807.714683308212</v>
      </c>
      <c r="U395" s="5">
        <v>626</v>
      </c>
      <c r="V395" s="29">
        <v>6.519208381839348</v>
      </c>
      <c r="W395" s="30">
        <v>5.404760009551858</v>
      </c>
      <c r="X395" s="30">
        <v>4.95509689617142</v>
      </c>
      <c r="Y395" s="30">
        <v>4.780503046399001</v>
      </c>
      <c r="Z395" s="30">
        <v>5.194002164167568</v>
      </c>
      <c r="AA395" s="30">
        <v>4.981960543486605</v>
      </c>
      <c r="AB395" s="31">
        <v>5.469706242350061</v>
      </c>
      <c r="AC395" s="17">
        <v>4.774616734040119</v>
      </c>
      <c r="AD395" s="49">
        <f t="shared" si="60"/>
        <v>4.887679148691851</v>
      </c>
      <c r="AE395" s="59">
        <f t="shared" si="61"/>
        <v>0.02367989326675489</v>
      </c>
    </row>
    <row r="396" spans="1:31" ht="12">
      <c r="A396" s="13" t="s">
        <v>710</v>
      </c>
      <c r="B396" s="19" t="s">
        <v>209</v>
      </c>
      <c r="C396" s="5" t="s">
        <v>1207</v>
      </c>
      <c r="D396" s="8">
        <v>4074</v>
      </c>
      <c r="E396" s="8">
        <v>4099</v>
      </c>
      <c r="F396" s="5">
        <f t="shared" si="62"/>
        <v>4086.5</v>
      </c>
      <c r="G396" s="52"/>
      <c r="H396" s="50"/>
      <c r="I396" s="44"/>
      <c r="J396" s="44">
        <v>115.00132906725149</v>
      </c>
      <c r="K396" s="44">
        <v>139.51886404524063</v>
      </c>
      <c r="L396" s="44">
        <v>1421.5496888118614</v>
      </c>
      <c r="M396" s="44">
        <f t="shared" si="63"/>
        <v>-1282.0308247666208</v>
      </c>
      <c r="N396" s="44">
        <f t="shared" si="64"/>
        <v>-210.41550437308325</v>
      </c>
      <c r="O396" s="44"/>
      <c r="P396" s="44"/>
      <c r="Q396" s="44"/>
      <c r="R396" s="44">
        <f t="shared" si="65"/>
        <v>0</v>
      </c>
      <c r="S396" s="44">
        <f t="shared" si="66"/>
        <v>-210.41550437308325</v>
      </c>
      <c r="T396" s="44">
        <f t="shared" si="67"/>
        <v>3876.0844956269166</v>
      </c>
      <c r="U396" s="5">
        <v>120</v>
      </c>
      <c r="V396" s="29">
        <v>4.689513012110281</v>
      </c>
      <c r="W396" s="30">
        <v>3.93483709273183</v>
      </c>
      <c r="X396" s="30">
        <v>2.8764382191095548</v>
      </c>
      <c r="Y396" s="30">
        <v>3.7646472201446026</v>
      </c>
      <c r="Z396" s="30">
        <v>3.7971521358980764</v>
      </c>
      <c r="AA396" s="30">
        <v>3.156848123291076</v>
      </c>
      <c r="AB396" s="31">
        <v>3.1494140625</v>
      </c>
      <c r="AC396" s="17">
        <v>2.945508100147275</v>
      </c>
      <c r="AD396" s="49">
        <f t="shared" si="60"/>
        <v>3.0959077423463452</v>
      </c>
      <c r="AE396" s="59">
        <f t="shared" si="61"/>
        <v>0.0510606785265843</v>
      </c>
    </row>
    <row r="397" spans="1:31" ht="12">
      <c r="A397" s="13" t="s">
        <v>710</v>
      </c>
      <c r="B397" s="19" t="s">
        <v>210</v>
      </c>
      <c r="C397" s="5" t="s">
        <v>1208</v>
      </c>
      <c r="D397" s="8">
        <v>5759</v>
      </c>
      <c r="E397" s="8">
        <v>5792</v>
      </c>
      <c r="F397" s="5">
        <f t="shared" si="62"/>
        <v>5775.5</v>
      </c>
      <c r="G397" s="52"/>
      <c r="H397" s="50"/>
      <c r="I397" s="44"/>
      <c r="J397" s="44">
        <v>332.69393868892115</v>
      </c>
      <c r="K397" s="44">
        <v>1672.4639071160768</v>
      </c>
      <c r="L397" s="44">
        <v>1559.363910148973</v>
      </c>
      <c r="M397" s="44">
        <f t="shared" si="63"/>
        <v>113.09999696710383</v>
      </c>
      <c r="N397" s="44">
        <f t="shared" si="64"/>
        <v>18.56273066660428</v>
      </c>
      <c r="O397" s="44"/>
      <c r="P397" s="44"/>
      <c r="Q397" s="44"/>
      <c r="R397" s="44">
        <f t="shared" si="65"/>
        <v>0</v>
      </c>
      <c r="S397" s="44">
        <f t="shared" si="66"/>
        <v>18.56273066660428</v>
      </c>
      <c r="T397" s="44">
        <f t="shared" si="67"/>
        <v>5794.062730666605</v>
      </c>
      <c r="U397" s="5">
        <v>604</v>
      </c>
      <c r="V397" s="29">
        <v>8.490068553348568</v>
      </c>
      <c r="W397" s="30">
        <v>8.699472759226714</v>
      </c>
      <c r="X397" s="30">
        <v>9.690467815687654</v>
      </c>
      <c r="Y397" s="30">
        <v>8.468941382327209</v>
      </c>
      <c r="Z397" s="30">
        <v>9.100364014560583</v>
      </c>
      <c r="AA397" s="30">
        <v>7.749524303753676</v>
      </c>
      <c r="AB397" s="31">
        <v>8.763422237616904</v>
      </c>
      <c r="AC397" s="17">
        <v>10.487931932627193</v>
      </c>
      <c r="AD397" s="49">
        <f t="shared" si="60"/>
        <v>10.424464284847499</v>
      </c>
      <c r="AE397" s="59">
        <f t="shared" si="61"/>
        <v>-0.0060514931053519535</v>
      </c>
    </row>
    <row r="398" spans="1:31" ht="12">
      <c r="A398" s="13" t="s">
        <v>710</v>
      </c>
      <c r="B398" s="19" t="s">
        <v>211</v>
      </c>
      <c r="C398" s="5" t="s">
        <v>1209</v>
      </c>
      <c r="D398" s="8">
        <v>2574</v>
      </c>
      <c r="E398" s="8">
        <v>2587</v>
      </c>
      <c r="F398" s="5">
        <f t="shared" si="62"/>
        <v>2580.5</v>
      </c>
      <c r="G398" s="52"/>
      <c r="H398" s="50"/>
      <c r="I398" s="44"/>
      <c r="J398" s="44">
        <v>110.55214023413777</v>
      </c>
      <c r="K398" s="44">
        <v>567.3913327459543</v>
      </c>
      <c r="L398" s="44">
        <v>841.6594997579227</v>
      </c>
      <c r="M398" s="44">
        <f t="shared" si="63"/>
        <v>-274.26816701196844</v>
      </c>
      <c r="N398" s="44">
        <f t="shared" si="64"/>
        <v>-45.0147325481116</v>
      </c>
      <c r="O398" s="44"/>
      <c r="P398" s="44"/>
      <c r="Q398" s="44"/>
      <c r="R398" s="44">
        <f t="shared" si="65"/>
        <v>0</v>
      </c>
      <c r="S398" s="44">
        <f t="shared" si="66"/>
        <v>-45.0147325481116</v>
      </c>
      <c r="T398" s="44">
        <f t="shared" si="67"/>
        <v>2535.4852674518884</v>
      </c>
      <c r="U398" s="5">
        <v>144</v>
      </c>
      <c r="V398" s="29">
        <v>6.684981684981685</v>
      </c>
      <c r="W398" s="30">
        <v>5.457670820799312</v>
      </c>
      <c r="X398" s="30">
        <v>5.328218243819267</v>
      </c>
      <c r="Y398" s="30">
        <v>4.368108566581849</v>
      </c>
      <c r="Z398" s="30">
        <v>5.172413793103448</v>
      </c>
      <c r="AA398" s="30">
        <v>4.42549736094194</v>
      </c>
      <c r="AB398" s="31">
        <v>3.938558487593541</v>
      </c>
      <c r="AC398" s="17">
        <v>5.594405594405594</v>
      </c>
      <c r="AD398" s="49">
        <f t="shared" si="60"/>
        <v>5.679386184906415</v>
      </c>
      <c r="AE398" s="59">
        <f t="shared" si="61"/>
        <v>0.015190280552021668</v>
      </c>
    </row>
    <row r="399" spans="1:31" ht="12">
      <c r="A399" s="13" t="s">
        <v>710</v>
      </c>
      <c r="B399" s="19" t="s">
        <v>229</v>
      </c>
      <c r="C399" s="5" t="s">
        <v>1210</v>
      </c>
      <c r="D399" s="8">
        <v>27634</v>
      </c>
      <c r="E399" s="8">
        <v>27781</v>
      </c>
      <c r="F399" s="5">
        <f t="shared" si="62"/>
        <v>27707.5</v>
      </c>
      <c r="G399" s="52"/>
      <c r="H399" s="50"/>
      <c r="I399" s="44"/>
      <c r="J399" s="44">
        <v>1378.5600632843905</v>
      </c>
      <c r="K399" s="44">
        <v>6129.46266758244</v>
      </c>
      <c r="L399" s="44">
        <v>7612.645430112504</v>
      </c>
      <c r="M399" s="44">
        <f t="shared" si="63"/>
        <v>-1483.1827625300639</v>
      </c>
      <c r="N399" s="44">
        <f t="shared" si="64"/>
        <v>-243.42991059675788</v>
      </c>
      <c r="O399" s="44"/>
      <c r="P399" s="44"/>
      <c r="Q399" s="44"/>
      <c r="R399" s="44">
        <f t="shared" si="65"/>
        <v>0</v>
      </c>
      <c r="S399" s="44">
        <f t="shared" si="66"/>
        <v>-243.42991059675788</v>
      </c>
      <c r="T399" s="44">
        <f t="shared" si="67"/>
        <v>27464.07008940324</v>
      </c>
      <c r="U399" s="5">
        <v>2752</v>
      </c>
      <c r="V399" s="29">
        <v>11.352077884335948</v>
      </c>
      <c r="W399" s="30">
        <v>8.647166361974405</v>
      </c>
      <c r="X399" s="30">
        <v>8.90125173852573</v>
      </c>
      <c r="Y399" s="30">
        <v>8.728479719871608</v>
      </c>
      <c r="Z399" s="30">
        <v>9.963702359346643</v>
      </c>
      <c r="AA399" s="30">
        <v>9.44558521560575</v>
      </c>
      <c r="AB399" s="31">
        <v>9.443519791591287</v>
      </c>
      <c r="AC399" s="17">
        <v>9.958746471737715</v>
      </c>
      <c r="AD399" s="49">
        <f t="shared" si="60"/>
        <v>10.020364756722033</v>
      </c>
      <c r="AE399" s="59">
        <f t="shared" si="61"/>
        <v>0.00618735351474072</v>
      </c>
    </row>
    <row r="400" spans="1:31" ht="12">
      <c r="A400" s="13" t="s">
        <v>710</v>
      </c>
      <c r="B400" s="19" t="s">
        <v>235</v>
      </c>
      <c r="C400" s="5" t="s">
        <v>1211</v>
      </c>
      <c r="D400" s="8">
        <v>8849</v>
      </c>
      <c r="E400" s="8">
        <v>8998</v>
      </c>
      <c r="F400" s="5">
        <f t="shared" si="62"/>
        <v>8923.5</v>
      </c>
      <c r="G400" s="52"/>
      <c r="H400" s="50"/>
      <c r="I400" s="44"/>
      <c r="J400" s="44">
        <v>346.2076158860253</v>
      </c>
      <c r="K400" s="44">
        <v>2622.686082856024</v>
      </c>
      <c r="L400" s="44">
        <v>2766.1220147009603</v>
      </c>
      <c r="M400" s="44">
        <f t="shared" si="63"/>
        <v>-143.43593184493648</v>
      </c>
      <c r="N400" s="44">
        <f t="shared" si="64"/>
        <v>-23.541667923522535</v>
      </c>
      <c r="O400" s="44"/>
      <c r="P400" s="44"/>
      <c r="Q400" s="44"/>
      <c r="R400" s="44">
        <f t="shared" si="65"/>
        <v>0</v>
      </c>
      <c r="S400" s="44">
        <f t="shared" si="66"/>
        <v>-23.541667923522535</v>
      </c>
      <c r="T400" s="44">
        <f t="shared" si="67"/>
        <v>8899.958332076478</v>
      </c>
      <c r="U400" s="5">
        <v>738</v>
      </c>
      <c r="V400" s="29">
        <v>10.290205562273277</v>
      </c>
      <c r="W400" s="30">
        <v>6.155982411478824</v>
      </c>
      <c r="X400" s="30">
        <v>7.727690892364306</v>
      </c>
      <c r="Y400" s="30">
        <v>7.904095445680853</v>
      </c>
      <c r="Z400" s="30">
        <v>7.901347339575246</v>
      </c>
      <c r="AA400" s="30">
        <v>8.45617643697863</v>
      </c>
      <c r="AB400" s="31">
        <v>8.685868586858685</v>
      </c>
      <c r="AC400" s="17">
        <v>8.339925415301163</v>
      </c>
      <c r="AD400" s="49">
        <f t="shared" si="60"/>
        <v>8.292173653669398</v>
      </c>
      <c r="AE400" s="59">
        <f t="shared" si="61"/>
        <v>-0.005725682095928093</v>
      </c>
    </row>
    <row r="401" spans="1:31" ht="12">
      <c r="A401" s="13" t="s">
        <v>710</v>
      </c>
      <c r="B401" s="19" t="s">
        <v>214</v>
      </c>
      <c r="C401" s="5" t="s">
        <v>1212</v>
      </c>
      <c r="D401" s="8">
        <v>11590</v>
      </c>
      <c r="E401" s="8">
        <v>11697</v>
      </c>
      <c r="F401" s="5">
        <f t="shared" si="62"/>
        <v>11643.5</v>
      </c>
      <c r="G401" s="52">
        <v>18404</v>
      </c>
      <c r="H401" s="50">
        <f>G401</f>
        <v>18404</v>
      </c>
      <c r="I401" s="44">
        <f>G401/365+(H401*10/24)/365</f>
        <v>71.4310502283105</v>
      </c>
      <c r="J401" s="44">
        <v>882.3915625863814</v>
      </c>
      <c r="K401" s="44">
        <v>1657.3311514939892</v>
      </c>
      <c r="L401" s="44">
        <v>3032.622162188321</v>
      </c>
      <c r="M401" s="44">
        <f t="shared" si="63"/>
        <v>-1375.2910106943318</v>
      </c>
      <c r="N401" s="44">
        <f t="shared" si="64"/>
        <v>-225.721992080568</v>
      </c>
      <c r="O401" s="44"/>
      <c r="P401" s="44"/>
      <c r="Q401" s="44"/>
      <c r="R401" s="44">
        <f t="shared" si="65"/>
        <v>0</v>
      </c>
      <c r="S401" s="44">
        <f t="shared" si="66"/>
        <v>-154.2909418522575</v>
      </c>
      <c r="T401" s="44">
        <f t="shared" si="67"/>
        <v>11489.209058147742</v>
      </c>
      <c r="U401" s="5">
        <v>1034</v>
      </c>
      <c r="V401" s="29">
        <v>10.919026328862394</v>
      </c>
      <c r="W401" s="30">
        <v>8.941793982566313</v>
      </c>
      <c r="X401" s="30">
        <v>8.964252978918424</v>
      </c>
      <c r="Y401" s="30">
        <v>9.257256174508743</v>
      </c>
      <c r="Z401" s="30">
        <v>8.283602030818562</v>
      </c>
      <c r="AA401" s="30">
        <v>8.382547377699428</v>
      </c>
      <c r="AB401" s="31">
        <v>7.9057591623036645</v>
      </c>
      <c r="AC401" s="17">
        <v>8.921484037963761</v>
      </c>
      <c r="AD401" s="49">
        <f t="shared" si="60"/>
        <v>8.999749197415149</v>
      </c>
      <c r="AE401" s="59">
        <f t="shared" si="61"/>
        <v>0.00877266148976381</v>
      </c>
    </row>
    <row r="402" spans="1:31" ht="12">
      <c r="A402" s="13" t="s">
        <v>710</v>
      </c>
      <c r="B402" s="19" t="s">
        <v>218</v>
      </c>
      <c r="C402" s="5" t="s">
        <v>1213</v>
      </c>
      <c r="D402" s="8">
        <v>8711</v>
      </c>
      <c r="E402" s="8">
        <v>8802</v>
      </c>
      <c r="F402" s="5">
        <f t="shared" si="62"/>
        <v>8756.5</v>
      </c>
      <c r="G402" s="52"/>
      <c r="H402" s="50"/>
      <c r="I402" s="44"/>
      <c r="J402" s="44">
        <v>420.37826133867065</v>
      </c>
      <c r="K402" s="44">
        <v>1042.4372571543197</v>
      </c>
      <c r="L402" s="44">
        <v>2666.1096508928154</v>
      </c>
      <c r="M402" s="44">
        <f t="shared" si="63"/>
        <v>-1623.6723937384957</v>
      </c>
      <c r="N402" s="44">
        <f t="shared" si="64"/>
        <v>-266.4880118832788</v>
      </c>
      <c r="O402" s="44"/>
      <c r="P402" s="44"/>
      <c r="Q402" s="44"/>
      <c r="R402" s="44">
        <f t="shared" si="65"/>
        <v>0</v>
      </c>
      <c r="S402" s="44">
        <f t="shared" si="66"/>
        <v>-266.4880118832788</v>
      </c>
      <c r="T402" s="44">
        <f t="shared" si="67"/>
        <v>8490.011988116721</v>
      </c>
      <c r="U402" s="5">
        <v>708</v>
      </c>
      <c r="V402" s="29">
        <v>12.707925636007827</v>
      </c>
      <c r="W402" s="30">
        <v>8.170643528561099</v>
      </c>
      <c r="X402" s="30">
        <v>8.086382723455309</v>
      </c>
      <c r="Y402" s="30">
        <v>8.777989518818485</v>
      </c>
      <c r="Z402" s="30">
        <v>10.090769774843805</v>
      </c>
      <c r="AA402" s="30">
        <v>9.664948453608249</v>
      </c>
      <c r="AB402" s="31">
        <v>9.519397799652577</v>
      </c>
      <c r="AC402" s="17">
        <v>8.12765468947308</v>
      </c>
      <c r="AD402" s="49">
        <f t="shared" si="60"/>
        <v>8.339210839642767</v>
      </c>
      <c r="AE402" s="59">
        <f t="shared" si="61"/>
        <v>0.026029175482036062</v>
      </c>
    </row>
    <row r="403" spans="1:31" ht="12">
      <c r="A403" s="13" t="s">
        <v>710</v>
      </c>
      <c r="B403" s="19" t="s">
        <v>221</v>
      </c>
      <c r="C403" s="5" t="s">
        <v>1214</v>
      </c>
      <c r="D403" s="8">
        <v>12020</v>
      </c>
      <c r="E403" s="8">
        <v>12002</v>
      </c>
      <c r="F403" s="5">
        <f t="shared" si="62"/>
        <v>12011</v>
      </c>
      <c r="G403" s="52"/>
      <c r="H403" s="50"/>
      <c r="I403" s="44"/>
      <c r="J403" s="44">
        <v>286.383064738514</v>
      </c>
      <c r="K403" s="44">
        <v>832.400249979539</v>
      </c>
      <c r="L403" s="44">
        <v>3662.8228876310623</v>
      </c>
      <c r="M403" s="44">
        <f t="shared" si="63"/>
        <v>-2830.4226376515235</v>
      </c>
      <c r="N403" s="44">
        <f t="shared" si="64"/>
        <v>-464.5479620186619</v>
      </c>
      <c r="O403" s="44"/>
      <c r="P403" s="44"/>
      <c r="Q403" s="44"/>
      <c r="R403" s="44">
        <f t="shared" si="65"/>
        <v>0</v>
      </c>
      <c r="S403" s="44">
        <f t="shared" si="66"/>
        <v>-464.5479620186619</v>
      </c>
      <c r="T403" s="44">
        <f t="shared" si="67"/>
        <v>11546.452037981338</v>
      </c>
      <c r="U403" s="5">
        <v>854</v>
      </c>
      <c r="V403" s="29">
        <v>8.086785009861932</v>
      </c>
      <c r="W403" s="30">
        <v>7.100591715976331</v>
      </c>
      <c r="X403" s="30">
        <v>7.676543420715566</v>
      </c>
      <c r="Y403" s="30">
        <v>7.164153675781583</v>
      </c>
      <c r="Z403" s="30">
        <v>6.991650501813275</v>
      </c>
      <c r="AA403" s="30">
        <v>8.573106283029947</v>
      </c>
      <c r="AB403" s="31">
        <v>7.514450867052023</v>
      </c>
      <c r="AC403" s="17">
        <v>7.104825291181364</v>
      </c>
      <c r="AD403" s="49">
        <f t="shared" si="60"/>
        <v>7.396211383296097</v>
      </c>
      <c r="AE403" s="59">
        <f t="shared" si="61"/>
        <v>0.04101242186439215</v>
      </c>
    </row>
    <row r="404" spans="1:31" ht="12">
      <c r="A404" s="13" t="s">
        <v>710</v>
      </c>
      <c r="B404" s="19" t="s">
        <v>222</v>
      </c>
      <c r="C404" s="5" t="s">
        <v>1215</v>
      </c>
      <c r="D404" s="8">
        <v>20942</v>
      </c>
      <c r="E404" s="8">
        <v>20928</v>
      </c>
      <c r="F404" s="5">
        <f t="shared" si="62"/>
        <v>20935</v>
      </c>
      <c r="G404" s="52">
        <v>13853</v>
      </c>
      <c r="H404" s="50">
        <f>G404</f>
        <v>13853</v>
      </c>
      <c r="I404" s="44">
        <f>G404/365+(H404*10/24)/365</f>
        <v>53.76735159817352</v>
      </c>
      <c r="J404" s="44">
        <v>963.7201337399283</v>
      </c>
      <c r="K404" s="44">
        <v>4361.265837646966</v>
      </c>
      <c r="L404" s="44">
        <v>5384.945558837983</v>
      </c>
      <c r="M404" s="44">
        <f t="shared" si="63"/>
        <v>-1023.679721191017</v>
      </c>
      <c r="N404" s="44">
        <f t="shared" si="64"/>
        <v>-168.01318711671058</v>
      </c>
      <c r="O404" s="44"/>
      <c r="P404" s="44"/>
      <c r="Q404" s="44"/>
      <c r="R404" s="44">
        <f t="shared" si="65"/>
        <v>0</v>
      </c>
      <c r="S404" s="44">
        <f t="shared" si="66"/>
        <v>-114.24583551853706</v>
      </c>
      <c r="T404" s="44">
        <f t="shared" si="67"/>
        <v>20820.754164481463</v>
      </c>
      <c r="U404" s="5">
        <v>1257</v>
      </c>
      <c r="V404" s="29">
        <v>6.2357451351482505</v>
      </c>
      <c r="W404" s="30">
        <v>6.567917698609259</v>
      </c>
      <c r="X404" s="30">
        <v>6.829430801446793</v>
      </c>
      <c r="Y404" s="30">
        <v>6.183103975535168</v>
      </c>
      <c r="Z404" s="30">
        <v>6.255969436485195</v>
      </c>
      <c r="AA404" s="30">
        <v>6.371986222732491</v>
      </c>
      <c r="AB404" s="31">
        <v>6.312005751258088</v>
      </c>
      <c r="AC404" s="17">
        <v>6.0022920446948715</v>
      </c>
      <c r="AD404" s="49">
        <f t="shared" si="60"/>
        <v>6.037245289338948</v>
      </c>
      <c r="AE404" s="59">
        <f t="shared" si="61"/>
        <v>0.0058233162238364895</v>
      </c>
    </row>
    <row r="405" spans="1:31" ht="12">
      <c r="A405" s="13" t="s">
        <v>710</v>
      </c>
      <c r="B405" s="19" t="s">
        <v>215</v>
      </c>
      <c r="C405" s="5" t="s">
        <v>1216</v>
      </c>
      <c r="D405" s="8">
        <v>5394</v>
      </c>
      <c r="E405" s="8">
        <v>5363</v>
      </c>
      <c r="F405" s="5">
        <f t="shared" si="62"/>
        <v>5378.5</v>
      </c>
      <c r="G405" s="52">
        <v>8326</v>
      </c>
      <c r="H405" s="50">
        <f>G405</f>
        <v>8326</v>
      </c>
      <c r="I405" s="44">
        <f>G405/365+(H405*10/24)/365</f>
        <v>32.31552511415525</v>
      </c>
      <c r="J405" s="44">
        <v>245.2940587080935</v>
      </c>
      <c r="K405" s="44">
        <v>446.5805751288188</v>
      </c>
      <c r="L405" s="44">
        <v>1544.083045357358</v>
      </c>
      <c r="M405" s="44">
        <f t="shared" si="63"/>
        <v>-1097.5024702285393</v>
      </c>
      <c r="N405" s="44">
        <f t="shared" si="64"/>
        <v>-180.1294722113108</v>
      </c>
      <c r="O405" s="44"/>
      <c r="P405" s="44"/>
      <c r="Q405" s="44"/>
      <c r="R405" s="44">
        <f t="shared" si="65"/>
        <v>0</v>
      </c>
      <c r="S405" s="44">
        <f t="shared" si="66"/>
        <v>-147.81394709715556</v>
      </c>
      <c r="T405" s="44">
        <f t="shared" si="67"/>
        <v>5230.6860529028445</v>
      </c>
      <c r="U405" s="5"/>
      <c r="V405" s="29">
        <v>0</v>
      </c>
      <c r="W405" s="30">
        <v>0</v>
      </c>
      <c r="X405" s="30">
        <v>0</v>
      </c>
      <c r="Y405" s="30">
        <v>0</v>
      </c>
      <c r="Z405" s="30">
        <v>0</v>
      </c>
      <c r="AA405" s="30">
        <v>0</v>
      </c>
      <c r="AB405" s="31">
        <v>0</v>
      </c>
      <c r="AC405" s="17"/>
      <c r="AD405" s="49"/>
      <c r="AE405" s="59"/>
    </row>
    <row r="406" spans="1:31" ht="12">
      <c r="A406" s="13" t="s">
        <v>710</v>
      </c>
      <c r="B406" s="19" t="s">
        <v>233</v>
      </c>
      <c r="C406" s="5" t="s">
        <v>1217</v>
      </c>
      <c r="D406" s="8">
        <v>6891</v>
      </c>
      <c r="E406" s="8">
        <v>6987</v>
      </c>
      <c r="F406" s="5">
        <f t="shared" si="62"/>
        <v>6939</v>
      </c>
      <c r="G406" s="52"/>
      <c r="H406" s="50"/>
      <c r="I406" s="44"/>
      <c r="J406" s="44">
        <v>228.77081109755846</v>
      </c>
      <c r="K406" s="44">
        <v>317.01231672952207</v>
      </c>
      <c r="L406" s="44">
        <v>2382.259106555974</v>
      </c>
      <c r="M406" s="44">
        <f t="shared" si="63"/>
        <v>-2065.246789826452</v>
      </c>
      <c r="N406" s="44">
        <f t="shared" si="64"/>
        <v>-338.9621657617559</v>
      </c>
      <c r="O406" s="44"/>
      <c r="P406" s="44"/>
      <c r="Q406" s="44"/>
      <c r="R406" s="44">
        <f t="shared" si="65"/>
        <v>0</v>
      </c>
      <c r="S406" s="44">
        <f t="shared" si="66"/>
        <v>-338.9621657617559</v>
      </c>
      <c r="T406" s="44">
        <f t="shared" si="67"/>
        <v>6600.037834238244</v>
      </c>
      <c r="U406" s="5">
        <v>332</v>
      </c>
      <c r="V406" s="29">
        <v>7.5020341741253045</v>
      </c>
      <c r="W406" s="30">
        <v>5.263157894736842</v>
      </c>
      <c r="X406" s="30">
        <v>4.424915201973481</v>
      </c>
      <c r="Y406" s="30">
        <v>5.208807896735004</v>
      </c>
      <c r="Z406" s="30">
        <v>4.3478260869565215</v>
      </c>
      <c r="AA406" s="30">
        <v>5.0404114621601765</v>
      </c>
      <c r="AB406" s="31">
        <v>4.6730345334313</v>
      </c>
      <c r="AC406" s="17">
        <v>4.817878392105645</v>
      </c>
      <c r="AD406" s="49">
        <f aca="true" t="shared" si="68" ref="AD406:AD437">U406/T406*100</f>
        <v>5.0302741944557114</v>
      </c>
      <c r="AE406" s="59">
        <f aca="true" t="shared" si="69" ref="AE406:AE437">(AD406-AC406)/AC406</f>
        <v>0.04408492391549117</v>
      </c>
    </row>
    <row r="407" spans="1:31" ht="12">
      <c r="A407" s="13" t="s">
        <v>710</v>
      </c>
      <c r="B407" s="19" t="s">
        <v>216</v>
      </c>
      <c r="C407" s="5" t="s">
        <v>1218</v>
      </c>
      <c r="D407" s="8">
        <v>13158</v>
      </c>
      <c r="E407" s="8">
        <v>13223</v>
      </c>
      <c r="F407" s="5">
        <f t="shared" si="62"/>
        <v>13190.5</v>
      </c>
      <c r="G407" s="52">
        <v>12318</v>
      </c>
      <c r="H407" s="50">
        <f>G407</f>
        <v>12318</v>
      </c>
      <c r="I407" s="44">
        <f>G407/365+(H407*10/24)/365</f>
        <v>47.80958904109589</v>
      </c>
      <c r="J407" s="44">
        <v>456.12098199019846</v>
      </c>
      <c r="K407" s="44">
        <v>1188.770418757462</v>
      </c>
      <c r="L407" s="44">
        <v>3827.6243529160406</v>
      </c>
      <c r="M407" s="44">
        <f t="shared" si="63"/>
        <v>-2638.8539341585783</v>
      </c>
      <c r="N407" s="44">
        <f t="shared" si="64"/>
        <v>-433.10642052928034</v>
      </c>
      <c r="O407" s="44"/>
      <c r="P407" s="44"/>
      <c r="Q407" s="44"/>
      <c r="R407" s="44">
        <f t="shared" si="65"/>
        <v>0</v>
      </c>
      <c r="S407" s="44">
        <f t="shared" si="66"/>
        <v>-385.29683148818447</v>
      </c>
      <c r="T407" s="44">
        <f t="shared" si="67"/>
        <v>12805.203168511816</v>
      </c>
      <c r="U407" s="5">
        <v>1043</v>
      </c>
      <c r="V407" s="29">
        <v>9.842161177720444</v>
      </c>
      <c r="W407" s="30">
        <v>7.07070707070707</v>
      </c>
      <c r="X407" s="30">
        <v>7.9559363525091795</v>
      </c>
      <c r="Y407" s="30">
        <v>7.572860093322115</v>
      </c>
      <c r="Z407" s="30">
        <v>7.60811327975507</v>
      </c>
      <c r="AA407" s="30">
        <v>7.328046362665853</v>
      </c>
      <c r="AB407" s="31">
        <v>7.0518653321201095</v>
      </c>
      <c r="AC407" s="17">
        <v>7.926736586107311</v>
      </c>
      <c r="AD407" s="49">
        <f t="shared" si="68"/>
        <v>8.145126526104267</v>
      </c>
      <c r="AE407" s="59">
        <f t="shared" si="69"/>
        <v>0.02755105302473583</v>
      </c>
    </row>
    <row r="408" spans="1:31" ht="12">
      <c r="A408" s="13" t="s">
        <v>710</v>
      </c>
      <c r="B408" s="19" t="s">
        <v>223</v>
      </c>
      <c r="C408" s="5" t="s">
        <v>1219</v>
      </c>
      <c r="D408" s="8">
        <v>16237</v>
      </c>
      <c r="E408" s="8">
        <v>16195</v>
      </c>
      <c r="F408" s="5">
        <f t="shared" si="62"/>
        <v>16216</v>
      </c>
      <c r="G408" s="52"/>
      <c r="H408" s="50"/>
      <c r="I408" s="44"/>
      <c r="J408" s="44">
        <v>674.1953588435019</v>
      </c>
      <c r="K408" s="44">
        <v>1858.1426018201255</v>
      </c>
      <c r="L408" s="44">
        <v>4394.546666769516</v>
      </c>
      <c r="M408" s="44">
        <f t="shared" si="63"/>
        <v>-2536.404064949391</v>
      </c>
      <c r="N408" s="44">
        <f t="shared" si="64"/>
        <v>-416.2916603174643</v>
      </c>
      <c r="O408" s="44"/>
      <c r="P408" s="44"/>
      <c r="Q408" s="44"/>
      <c r="R408" s="44">
        <f t="shared" si="65"/>
        <v>0</v>
      </c>
      <c r="S408" s="44">
        <f t="shared" si="66"/>
        <v>-416.2916603174643</v>
      </c>
      <c r="T408" s="44">
        <f t="shared" si="67"/>
        <v>15799.708339682536</v>
      </c>
      <c r="U408" s="5">
        <v>1407</v>
      </c>
      <c r="V408" s="29">
        <v>9.420426656598075</v>
      </c>
      <c r="W408" s="30">
        <v>8.372005518625361</v>
      </c>
      <c r="X408" s="30">
        <v>7.788413724515167</v>
      </c>
      <c r="Y408" s="30">
        <v>8.247103290166677</v>
      </c>
      <c r="Z408" s="30">
        <v>8.58238970360745</v>
      </c>
      <c r="AA408" s="30">
        <v>10.790963967888482</v>
      </c>
      <c r="AB408" s="31">
        <v>10.316573556797021</v>
      </c>
      <c r="AC408" s="17">
        <v>8.665393853544375</v>
      </c>
      <c r="AD408" s="49">
        <f t="shared" si="68"/>
        <v>8.905227677312116</v>
      </c>
      <c r="AE408" s="59">
        <f t="shared" si="69"/>
        <v>0.027677198269486936</v>
      </c>
    </row>
    <row r="409" spans="1:31" ht="12">
      <c r="A409" s="13" t="s">
        <v>710</v>
      </c>
      <c r="B409" s="19" t="s">
        <v>227</v>
      </c>
      <c r="C409" s="5" t="s">
        <v>1220</v>
      </c>
      <c r="D409" s="8">
        <v>38355</v>
      </c>
      <c r="E409" s="8">
        <v>38750</v>
      </c>
      <c r="F409" s="5">
        <f t="shared" si="62"/>
        <v>38552.5</v>
      </c>
      <c r="G409" s="52"/>
      <c r="H409" s="50"/>
      <c r="I409" s="44"/>
      <c r="J409" s="44">
        <v>2982.9777108713115</v>
      </c>
      <c r="K409" s="44">
        <v>14220.43420992549</v>
      </c>
      <c r="L409" s="44">
        <v>8616.510126427707</v>
      </c>
      <c r="M409" s="44">
        <f t="shared" si="63"/>
        <v>5603.924083497783</v>
      </c>
      <c r="N409" s="44">
        <f t="shared" si="64"/>
        <v>919.7536359644905</v>
      </c>
      <c r="O409" s="44"/>
      <c r="P409" s="44"/>
      <c r="Q409" s="44"/>
      <c r="R409" s="44">
        <f t="shared" si="65"/>
        <v>0</v>
      </c>
      <c r="S409" s="44">
        <f t="shared" si="66"/>
        <v>919.7536359644905</v>
      </c>
      <c r="T409" s="44">
        <f t="shared" si="67"/>
        <v>39472.25363596449</v>
      </c>
      <c r="U409" s="5">
        <v>4534</v>
      </c>
      <c r="V409" s="29">
        <v>11.928248649840185</v>
      </c>
      <c r="W409" s="30">
        <v>10.618483927019982</v>
      </c>
      <c r="X409" s="30">
        <v>10.418285591789706</v>
      </c>
      <c r="Y409" s="30">
        <v>10.742311770943797</v>
      </c>
      <c r="Z409" s="30">
        <v>10.707177922250233</v>
      </c>
      <c r="AA409" s="30">
        <v>10.990423717696444</v>
      </c>
      <c r="AB409" s="31">
        <v>10.871556032339935</v>
      </c>
      <c r="AC409" s="17">
        <v>11.821144570460175</v>
      </c>
      <c r="AD409" s="49">
        <f t="shared" si="68"/>
        <v>11.4865496199308</v>
      </c>
      <c r="AE409" s="59">
        <f t="shared" si="69"/>
        <v>-0.028304784577755156</v>
      </c>
    </row>
    <row r="410" spans="1:31" ht="12">
      <c r="A410" s="13" t="s">
        <v>710</v>
      </c>
      <c r="B410" s="19" t="s">
        <v>219</v>
      </c>
      <c r="C410" s="5" t="s">
        <v>1221</v>
      </c>
      <c r="D410" s="8">
        <v>9011</v>
      </c>
      <c r="E410" s="8">
        <v>9012</v>
      </c>
      <c r="F410" s="5">
        <f t="shared" si="62"/>
        <v>9011.5</v>
      </c>
      <c r="G410" s="52"/>
      <c r="H410" s="50"/>
      <c r="I410" s="44"/>
      <c r="J410" s="44">
        <v>293.9143017648825</v>
      </c>
      <c r="K410" s="44">
        <v>1727.3708108522285</v>
      </c>
      <c r="L410" s="44">
        <v>2903.069913439742</v>
      </c>
      <c r="M410" s="44">
        <f t="shared" si="63"/>
        <v>-1175.6991025875134</v>
      </c>
      <c r="N410" s="44">
        <f t="shared" si="64"/>
        <v>-192.9636283955705</v>
      </c>
      <c r="O410" s="44"/>
      <c r="P410" s="44"/>
      <c r="Q410" s="44"/>
      <c r="R410" s="44">
        <f t="shared" si="65"/>
        <v>0</v>
      </c>
      <c r="S410" s="44">
        <f t="shared" si="66"/>
        <v>-192.9636283955705</v>
      </c>
      <c r="T410" s="44">
        <f t="shared" si="67"/>
        <v>8818.53637160443</v>
      </c>
      <c r="U410" s="5">
        <v>753</v>
      </c>
      <c r="V410" s="29">
        <v>11.933701657458563</v>
      </c>
      <c r="W410" s="30">
        <v>7.70991446813637</v>
      </c>
      <c r="X410" s="30">
        <v>7.983343248066626</v>
      </c>
      <c r="Y410" s="30">
        <v>8.996702779086199</v>
      </c>
      <c r="Z410" s="30">
        <v>9.142591948021812</v>
      </c>
      <c r="AA410" s="30">
        <v>8.121128699242945</v>
      </c>
      <c r="AB410" s="31">
        <v>8.839590443686006</v>
      </c>
      <c r="AC410" s="17">
        <v>8.356453223837532</v>
      </c>
      <c r="AD410" s="49">
        <f t="shared" si="68"/>
        <v>8.538831936154962</v>
      </c>
      <c r="AE410" s="59">
        <f t="shared" si="69"/>
        <v>0.021824894776790976</v>
      </c>
    </row>
    <row r="411" spans="1:31" ht="12">
      <c r="A411" s="13" t="s">
        <v>710</v>
      </c>
      <c r="B411" s="19" t="s">
        <v>228</v>
      </c>
      <c r="C411" s="5" t="s">
        <v>0</v>
      </c>
      <c r="D411" s="8">
        <v>194715</v>
      </c>
      <c r="E411" s="8">
        <v>194960</v>
      </c>
      <c r="F411" s="5">
        <f t="shared" si="62"/>
        <v>194837.5</v>
      </c>
      <c r="G411" s="52">
        <v>352689</v>
      </c>
      <c r="H411" s="50">
        <f>G411</f>
        <v>352689</v>
      </c>
      <c r="I411" s="44">
        <f>G411/365+(H411*10/24)/365</f>
        <v>1368.8842465753426</v>
      </c>
      <c r="J411" s="44">
        <v>26849.101600287093</v>
      </c>
      <c r="K411" s="44">
        <v>68106.4075746481</v>
      </c>
      <c r="L411" s="44">
        <v>27410.24495468912</v>
      </c>
      <c r="M411" s="44">
        <f t="shared" si="63"/>
        <v>40696.16261995898</v>
      </c>
      <c r="N411" s="44">
        <f t="shared" si="64"/>
        <v>6679.327375210733</v>
      </c>
      <c r="O411" s="44">
        <v>19894</v>
      </c>
      <c r="P411" s="44">
        <v>15400</v>
      </c>
      <c r="Q411" s="44">
        <f>O411+P411</f>
        <v>35294</v>
      </c>
      <c r="R411" s="44">
        <f t="shared" si="65"/>
        <v>13016.422488584474</v>
      </c>
      <c r="S411" s="44">
        <f t="shared" si="66"/>
        <v>21064.63411037055</v>
      </c>
      <c r="T411" s="44">
        <f t="shared" si="67"/>
        <v>215902.13411037053</v>
      </c>
      <c r="U411" s="5">
        <v>46257</v>
      </c>
      <c r="V411" s="29">
        <v>25.912658439228824</v>
      </c>
      <c r="W411" s="30">
        <v>24.833220170929117</v>
      </c>
      <c r="X411" s="30">
        <v>25.3690815988369</v>
      </c>
      <c r="Y411" s="30">
        <v>22.97638520541854</v>
      </c>
      <c r="Z411" s="30">
        <v>23.510010415461174</v>
      </c>
      <c r="AA411" s="30">
        <v>22.93779031361735</v>
      </c>
      <c r="AB411" s="31">
        <v>23.137701034783692</v>
      </c>
      <c r="AC411" s="17">
        <v>23.756259147985517</v>
      </c>
      <c r="AD411" s="49">
        <f t="shared" si="68"/>
        <v>21.424985070482503</v>
      </c>
      <c r="AE411" s="59">
        <f t="shared" si="69"/>
        <v>-0.09813304624186597</v>
      </c>
    </row>
    <row r="412" spans="1:31" ht="12">
      <c r="A412" s="13" t="s">
        <v>710</v>
      </c>
      <c r="B412" s="19" t="s">
        <v>220</v>
      </c>
      <c r="C412" s="5" t="s">
        <v>1</v>
      </c>
      <c r="D412" s="8">
        <v>24154</v>
      </c>
      <c r="E412" s="8">
        <v>24246</v>
      </c>
      <c r="F412" s="5">
        <f t="shared" si="62"/>
        <v>24200</v>
      </c>
      <c r="G412" s="52"/>
      <c r="H412" s="50"/>
      <c r="I412" s="44"/>
      <c r="J412" s="44">
        <v>1346.3732793651334</v>
      </c>
      <c r="K412" s="44">
        <v>2912.7070185374396</v>
      </c>
      <c r="L412" s="44">
        <v>6633.585993841622</v>
      </c>
      <c r="M412" s="44">
        <f t="shared" si="63"/>
        <v>-3720.878975304183</v>
      </c>
      <c r="N412" s="44">
        <f t="shared" si="64"/>
        <v>-610.6956331899074</v>
      </c>
      <c r="O412" s="44"/>
      <c r="P412" s="44"/>
      <c r="Q412" s="44"/>
      <c r="R412" s="44">
        <f t="shared" si="65"/>
        <v>0</v>
      </c>
      <c r="S412" s="44">
        <f t="shared" si="66"/>
        <v>-610.6956331899074</v>
      </c>
      <c r="T412" s="44">
        <f t="shared" si="67"/>
        <v>23589.30436681009</v>
      </c>
      <c r="U412" s="5">
        <v>1950</v>
      </c>
      <c r="V412" s="29">
        <v>8.798482293423271</v>
      </c>
      <c r="W412" s="30">
        <v>6.525781910397295</v>
      </c>
      <c r="X412" s="30">
        <v>7.217675247020907</v>
      </c>
      <c r="Y412" s="30">
        <v>7.878813523462955</v>
      </c>
      <c r="Z412" s="30">
        <v>8.128776036165448</v>
      </c>
      <c r="AA412" s="30">
        <v>7.813095187708977</v>
      </c>
      <c r="AB412" s="31">
        <v>8.006200511123215</v>
      </c>
      <c r="AC412" s="17">
        <v>8.073196986006458</v>
      </c>
      <c r="AD412" s="49">
        <f t="shared" si="68"/>
        <v>8.266458262938988</v>
      </c>
      <c r="AE412" s="59">
        <f t="shared" si="69"/>
        <v>0.02393863016937604</v>
      </c>
    </row>
    <row r="413" spans="1:31" ht="12">
      <c r="A413" s="13" t="s">
        <v>710</v>
      </c>
      <c r="B413" s="19" t="s">
        <v>230</v>
      </c>
      <c r="C413" s="5" t="s">
        <v>2</v>
      </c>
      <c r="D413" s="8">
        <v>23171</v>
      </c>
      <c r="E413" s="8">
        <v>23300</v>
      </c>
      <c r="F413" s="5">
        <f t="shared" si="62"/>
        <v>23235.5</v>
      </c>
      <c r="G413" s="52"/>
      <c r="H413" s="50"/>
      <c r="I413" s="44"/>
      <c r="J413" s="44">
        <v>817.701686871086</v>
      </c>
      <c r="K413" s="44">
        <v>2421.654970618421</v>
      </c>
      <c r="L413" s="44">
        <v>5829.15199213061</v>
      </c>
      <c r="M413" s="44">
        <f t="shared" si="63"/>
        <v>-3407.497021512189</v>
      </c>
      <c r="N413" s="44">
        <f t="shared" si="64"/>
        <v>-559.2612834108618</v>
      </c>
      <c r="O413" s="44"/>
      <c r="P413" s="44"/>
      <c r="Q413" s="44"/>
      <c r="R413" s="44">
        <f t="shared" si="65"/>
        <v>0</v>
      </c>
      <c r="S413" s="44">
        <f t="shared" si="66"/>
        <v>-559.2612834108618</v>
      </c>
      <c r="T413" s="44">
        <f t="shared" si="67"/>
        <v>22676.238716589138</v>
      </c>
      <c r="U413" s="5">
        <v>1917</v>
      </c>
      <c r="V413" s="29">
        <v>8.822128912168305</v>
      </c>
      <c r="W413" s="30">
        <v>7.374084854899886</v>
      </c>
      <c r="X413" s="30">
        <v>7.892879202329481</v>
      </c>
      <c r="Y413" s="30">
        <v>8.081300092990302</v>
      </c>
      <c r="Z413" s="30">
        <v>8.323008849557523</v>
      </c>
      <c r="AA413" s="30">
        <v>8.275984549127559</v>
      </c>
      <c r="AB413" s="31">
        <v>7.921313778870642</v>
      </c>
      <c r="AC413" s="17">
        <v>8.273272625264338</v>
      </c>
      <c r="AD413" s="49">
        <f t="shared" si="68"/>
        <v>8.453782939750013</v>
      </c>
      <c r="AE413" s="59">
        <f t="shared" si="69"/>
        <v>0.021818489811933076</v>
      </c>
    </row>
    <row r="414" spans="1:31" ht="12">
      <c r="A414" s="13" t="s">
        <v>710</v>
      </c>
      <c r="B414" s="19" t="s">
        <v>231</v>
      </c>
      <c r="C414" s="5" t="s">
        <v>3</v>
      </c>
      <c r="D414" s="8">
        <v>63142</v>
      </c>
      <c r="E414" s="8">
        <v>63387</v>
      </c>
      <c r="F414" s="5">
        <f t="shared" si="62"/>
        <v>63264.5</v>
      </c>
      <c r="G414" s="52"/>
      <c r="H414" s="50"/>
      <c r="I414" s="44"/>
      <c r="J414" s="44">
        <v>5437.759381104185</v>
      </c>
      <c r="K414" s="44">
        <v>11772.466378795029</v>
      </c>
      <c r="L414" s="44">
        <v>12453.906243449426</v>
      </c>
      <c r="M414" s="44">
        <f t="shared" si="63"/>
        <v>-681.4398646543978</v>
      </c>
      <c r="N414" s="44">
        <f t="shared" si="64"/>
        <v>-111.84248463548634</v>
      </c>
      <c r="O414" s="44"/>
      <c r="P414" s="44"/>
      <c r="Q414" s="44"/>
      <c r="R414" s="44">
        <f t="shared" si="65"/>
        <v>0</v>
      </c>
      <c r="S414" s="44">
        <f t="shared" si="66"/>
        <v>-111.84248463548634</v>
      </c>
      <c r="T414" s="44">
        <f t="shared" si="67"/>
        <v>63152.65751536452</v>
      </c>
      <c r="U414" s="5">
        <v>8464</v>
      </c>
      <c r="V414" s="29">
        <v>11.42890169592285</v>
      </c>
      <c r="W414" s="30">
        <v>11.5399815571071</v>
      </c>
      <c r="X414" s="30">
        <v>11.58544616397761</v>
      </c>
      <c r="Y414" s="30">
        <v>12.056436468148341</v>
      </c>
      <c r="Z414" s="30">
        <v>12.749566148207018</v>
      </c>
      <c r="AA414" s="30">
        <v>13.409666762885275</v>
      </c>
      <c r="AB414" s="31">
        <v>12.319372228779226</v>
      </c>
      <c r="AC414" s="17">
        <v>13.404706851224224</v>
      </c>
      <c r="AD414" s="49">
        <f t="shared" si="68"/>
        <v>13.402444699877877</v>
      </c>
      <c r="AE414" s="59">
        <f t="shared" si="69"/>
        <v>-0.0001687579871349741</v>
      </c>
    </row>
    <row r="415" spans="1:31" ht="12">
      <c r="A415" s="13" t="s">
        <v>710</v>
      </c>
      <c r="B415" s="19" t="s">
        <v>224</v>
      </c>
      <c r="C415" s="5" t="s">
        <v>4</v>
      </c>
      <c r="D415" s="8">
        <v>16235</v>
      </c>
      <c r="E415" s="8">
        <v>16294</v>
      </c>
      <c r="F415" s="5">
        <f t="shared" si="62"/>
        <v>16264.5</v>
      </c>
      <c r="G415" s="52"/>
      <c r="H415" s="50"/>
      <c r="I415" s="44"/>
      <c r="J415" s="44">
        <v>887.8791354077092</v>
      </c>
      <c r="K415" s="44">
        <v>2178.5619802960405</v>
      </c>
      <c r="L415" s="44">
        <v>4852.146397003461</v>
      </c>
      <c r="M415" s="44">
        <f t="shared" si="63"/>
        <v>-2673.5844167074206</v>
      </c>
      <c r="N415" s="44">
        <f t="shared" si="64"/>
        <v>-438.80662044761345</v>
      </c>
      <c r="O415" s="44"/>
      <c r="P415" s="44"/>
      <c r="Q415" s="44"/>
      <c r="R415" s="44">
        <f t="shared" si="65"/>
        <v>0</v>
      </c>
      <c r="S415" s="44">
        <f t="shared" si="66"/>
        <v>-438.80662044761345</v>
      </c>
      <c r="T415" s="44">
        <f t="shared" si="67"/>
        <v>15825.693379552387</v>
      </c>
      <c r="U415" s="5">
        <v>1086</v>
      </c>
      <c r="V415" s="29">
        <v>6.955569247621003</v>
      </c>
      <c r="W415" s="30">
        <v>6.13517060367454</v>
      </c>
      <c r="X415" s="30">
        <v>6.022925976296872</v>
      </c>
      <c r="Y415" s="30">
        <v>6.425909266161161</v>
      </c>
      <c r="Z415" s="30">
        <v>6.115450562011811</v>
      </c>
      <c r="AA415" s="30">
        <v>7.701988421847471</v>
      </c>
      <c r="AB415" s="31">
        <v>7.541045009051752</v>
      </c>
      <c r="AC415" s="17">
        <v>6.689251616877118</v>
      </c>
      <c r="AD415" s="49">
        <f t="shared" si="68"/>
        <v>6.862258568734612</v>
      </c>
      <c r="AE415" s="59">
        <f t="shared" si="69"/>
        <v>0.025863424156596846</v>
      </c>
    </row>
    <row r="416" spans="1:31" ht="12">
      <c r="A416" s="13" t="s">
        <v>710</v>
      </c>
      <c r="B416" s="19" t="s">
        <v>217</v>
      </c>
      <c r="C416" s="5" t="s">
        <v>5</v>
      </c>
      <c r="D416" s="8">
        <v>13735</v>
      </c>
      <c r="E416" s="8">
        <v>13959</v>
      </c>
      <c r="F416" s="5">
        <f t="shared" si="62"/>
        <v>13847</v>
      </c>
      <c r="G416" s="52">
        <v>15112</v>
      </c>
      <c r="H416" s="50">
        <f>G416</f>
        <v>15112</v>
      </c>
      <c r="I416" s="44">
        <f>G416/365+(H416*10/24)/365</f>
        <v>58.65388127853882</v>
      </c>
      <c r="J416" s="44">
        <v>750.0301046606281</v>
      </c>
      <c r="K416" s="44">
        <v>1950.4652440021864</v>
      </c>
      <c r="L416" s="44">
        <v>4062.097548408768</v>
      </c>
      <c r="M416" s="44">
        <f t="shared" si="63"/>
        <v>-2111.6323044065816</v>
      </c>
      <c r="N416" s="44">
        <f t="shared" si="64"/>
        <v>-346.5752677694706</v>
      </c>
      <c r="O416" s="44"/>
      <c r="P416" s="44"/>
      <c r="Q416" s="44"/>
      <c r="R416" s="44">
        <f t="shared" si="65"/>
        <v>0</v>
      </c>
      <c r="S416" s="44">
        <f t="shared" si="66"/>
        <v>-287.9213864909318</v>
      </c>
      <c r="T416" s="44">
        <f t="shared" si="67"/>
        <v>13559.078613509068</v>
      </c>
      <c r="U416" s="5">
        <v>909</v>
      </c>
      <c r="V416" s="29">
        <v>8.409785932721713</v>
      </c>
      <c r="W416" s="30">
        <v>7.165716961985794</v>
      </c>
      <c r="X416" s="30">
        <v>7.807854795806603</v>
      </c>
      <c r="Y416" s="30">
        <v>7.598455598455598</v>
      </c>
      <c r="Z416" s="30">
        <v>6.986602074029218</v>
      </c>
      <c r="AA416" s="30">
        <v>7.2016768977391825</v>
      </c>
      <c r="AB416" s="31">
        <v>6.9266931100337885</v>
      </c>
      <c r="AC416" s="17">
        <v>6.618128867855842</v>
      </c>
      <c r="AD416" s="49">
        <f t="shared" si="68"/>
        <v>6.7039953518254025</v>
      </c>
      <c r="AE416" s="59">
        <f t="shared" si="69"/>
        <v>0.012974435174058477</v>
      </c>
    </row>
    <row r="417" spans="1:31" ht="12">
      <c r="A417" s="13" t="s">
        <v>710</v>
      </c>
      <c r="B417" s="19" t="s">
        <v>234</v>
      </c>
      <c r="C417" s="5" t="s">
        <v>6</v>
      </c>
      <c r="D417" s="8">
        <v>17111</v>
      </c>
      <c r="E417" s="8">
        <v>17348</v>
      </c>
      <c r="F417" s="5">
        <f t="shared" si="62"/>
        <v>17229.5</v>
      </c>
      <c r="G417" s="52"/>
      <c r="H417" s="50"/>
      <c r="I417" s="44"/>
      <c r="J417" s="44">
        <v>1074.2826871092752</v>
      </c>
      <c r="K417" s="44">
        <v>3131.8015518481598</v>
      </c>
      <c r="L417" s="44">
        <v>4351.789716854433</v>
      </c>
      <c r="M417" s="44">
        <f t="shared" si="63"/>
        <v>-1219.9881650062734</v>
      </c>
      <c r="N417" s="44">
        <f t="shared" si="64"/>
        <v>-200.23264660248512</v>
      </c>
      <c r="O417" s="44"/>
      <c r="P417" s="44"/>
      <c r="Q417" s="44"/>
      <c r="R417" s="44">
        <f t="shared" si="65"/>
        <v>0</v>
      </c>
      <c r="S417" s="44">
        <f t="shared" si="66"/>
        <v>-200.23264660248512</v>
      </c>
      <c r="T417" s="44">
        <f t="shared" si="67"/>
        <v>17029.267353397514</v>
      </c>
      <c r="U417" s="5">
        <v>2445</v>
      </c>
      <c r="V417" s="29">
        <v>18.228320394776436</v>
      </c>
      <c r="W417" s="30">
        <v>13.171310017783048</v>
      </c>
      <c r="X417" s="30">
        <v>14.741035856573706</v>
      </c>
      <c r="Y417" s="30">
        <v>16.95347733206741</v>
      </c>
      <c r="Z417" s="30">
        <v>15.23398213334911</v>
      </c>
      <c r="AA417" s="30">
        <v>15.20447190350103</v>
      </c>
      <c r="AB417" s="31">
        <v>14.668704803339407</v>
      </c>
      <c r="AC417" s="17">
        <v>14.289053825024839</v>
      </c>
      <c r="AD417" s="49">
        <f t="shared" si="68"/>
        <v>14.357634707709238</v>
      </c>
      <c r="AE417" s="59">
        <f t="shared" si="69"/>
        <v>0.0047995398102771165</v>
      </c>
    </row>
    <row r="418" spans="1:31" ht="12">
      <c r="A418" s="13" t="s">
        <v>710</v>
      </c>
      <c r="B418" s="19" t="s">
        <v>236</v>
      </c>
      <c r="C418" s="5" t="s">
        <v>7</v>
      </c>
      <c r="D418" s="8">
        <v>21928</v>
      </c>
      <c r="E418" s="8">
        <v>21994</v>
      </c>
      <c r="F418" s="5">
        <f t="shared" si="62"/>
        <v>21961</v>
      </c>
      <c r="G418" s="52"/>
      <c r="H418" s="50"/>
      <c r="I418" s="44"/>
      <c r="J418" s="44">
        <v>1184.911619560283</v>
      </c>
      <c r="K418" s="44">
        <v>7318.017256595427</v>
      </c>
      <c r="L418" s="44">
        <v>5876.12166190029</v>
      </c>
      <c r="M418" s="44">
        <f t="shared" si="63"/>
        <v>1441.8955946951373</v>
      </c>
      <c r="N418" s="44">
        <f t="shared" si="64"/>
        <v>236.65358347864537</v>
      </c>
      <c r="O418" s="44"/>
      <c r="P418" s="44"/>
      <c r="Q418" s="44"/>
      <c r="R418" s="44">
        <f t="shared" si="65"/>
        <v>0</v>
      </c>
      <c r="S418" s="44">
        <f t="shared" si="66"/>
        <v>236.65358347864537</v>
      </c>
      <c r="T418" s="44">
        <f t="shared" si="67"/>
        <v>22197.653583478645</v>
      </c>
      <c r="U418" s="5">
        <v>2504</v>
      </c>
      <c r="V418" s="29">
        <v>9.003244011909523</v>
      </c>
      <c r="W418" s="30">
        <v>9.071778214922915</v>
      </c>
      <c r="X418" s="30">
        <v>10.067576885946766</v>
      </c>
      <c r="Y418" s="30">
        <v>10.149171776333851</v>
      </c>
      <c r="Z418" s="30">
        <v>9.975702562691973</v>
      </c>
      <c r="AA418" s="30">
        <v>11.493354182955434</v>
      </c>
      <c r="AB418" s="31">
        <v>11.791934005499542</v>
      </c>
      <c r="AC418" s="17">
        <v>11.419190076614374</v>
      </c>
      <c r="AD418" s="49">
        <f t="shared" si="68"/>
        <v>11.2804715623803</v>
      </c>
      <c r="AE418" s="59">
        <f t="shared" si="69"/>
        <v>-0.012147841773661308</v>
      </c>
    </row>
    <row r="419" spans="1:31" ht="12">
      <c r="A419" s="13" t="s">
        <v>710</v>
      </c>
      <c r="B419" s="19" t="s">
        <v>225</v>
      </c>
      <c r="C419" s="5" t="s">
        <v>8</v>
      </c>
      <c r="D419" s="8">
        <v>13190</v>
      </c>
      <c r="E419" s="8">
        <v>13138</v>
      </c>
      <c r="F419" s="5">
        <f t="shared" si="62"/>
        <v>13164</v>
      </c>
      <c r="G419" s="52"/>
      <c r="H419" s="50"/>
      <c r="I419" s="44"/>
      <c r="J419" s="44">
        <v>801.0308127454416</v>
      </c>
      <c r="K419" s="44">
        <v>2252.8757622027083</v>
      </c>
      <c r="L419" s="44">
        <v>4054.792578947387</v>
      </c>
      <c r="M419" s="44">
        <f t="shared" si="63"/>
        <v>-1801.9168167446787</v>
      </c>
      <c r="N419" s="44">
        <f t="shared" si="64"/>
        <v>-295.7426830222217</v>
      </c>
      <c r="O419" s="44"/>
      <c r="P419" s="44"/>
      <c r="Q419" s="44"/>
      <c r="R419" s="44">
        <f t="shared" si="65"/>
        <v>0</v>
      </c>
      <c r="S419" s="44">
        <f t="shared" si="66"/>
        <v>-295.7426830222217</v>
      </c>
      <c r="T419" s="44">
        <f t="shared" si="67"/>
        <v>12868.257316977779</v>
      </c>
      <c r="U419" s="5">
        <v>807</v>
      </c>
      <c r="V419" s="29">
        <v>6.299466968179615</v>
      </c>
      <c r="W419" s="30">
        <v>5.263157894736842</v>
      </c>
      <c r="X419" s="30">
        <v>6.047347449019455</v>
      </c>
      <c r="Y419" s="30">
        <v>6.041520877070212</v>
      </c>
      <c r="Z419" s="30">
        <v>6.459550907413103</v>
      </c>
      <c r="AA419" s="30">
        <v>6.5501183296434835</v>
      </c>
      <c r="AB419" s="31">
        <v>5.580510087552342</v>
      </c>
      <c r="AC419" s="17">
        <v>6.118271417740713</v>
      </c>
      <c r="AD419" s="49">
        <f t="shared" si="68"/>
        <v>6.271245438457948</v>
      </c>
      <c r="AE419" s="59">
        <f t="shared" si="69"/>
        <v>0.025002817016856548</v>
      </c>
    </row>
    <row r="420" spans="1:31" ht="12">
      <c r="A420" s="13" t="s">
        <v>710</v>
      </c>
      <c r="B420" s="19" t="s">
        <v>237</v>
      </c>
      <c r="C420" s="5" t="s">
        <v>9</v>
      </c>
      <c r="D420" s="8">
        <v>25335</v>
      </c>
      <c r="E420" s="8">
        <v>25563</v>
      </c>
      <c r="F420" s="5">
        <f t="shared" si="62"/>
        <v>25449</v>
      </c>
      <c r="G420" s="52"/>
      <c r="H420" s="50"/>
      <c r="I420" s="44"/>
      <c r="J420" s="44">
        <v>1642.2844518860927</v>
      </c>
      <c r="K420" s="44">
        <v>5119.274035800428</v>
      </c>
      <c r="L420" s="44">
        <v>6299.612557066587</v>
      </c>
      <c r="M420" s="44">
        <f t="shared" si="63"/>
        <v>-1180.3385212661597</v>
      </c>
      <c r="N420" s="44">
        <f t="shared" si="64"/>
        <v>-193.72508093041336</v>
      </c>
      <c r="O420" s="44"/>
      <c r="P420" s="44"/>
      <c r="Q420" s="44"/>
      <c r="R420" s="44">
        <f t="shared" si="65"/>
        <v>0</v>
      </c>
      <c r="S420" s="44">
        <f t="shared" si="66"/>
        <v>-193.72508093041336</v>
      </c>
      <c r="T420" s="44">
        <f t="shared" si="67"/>
        <v>25255.274919069587</v>
      </c>
      <c r="U420" s="5">
        <v>2982</v>
      </c>
      <c r="V420" s="29">
        <v>10.617992784265043</v>
      </c>
      <c r="W420" s="30">
        <v>9.9114833485492</v>
      </c>
      <c r="X420" s="30">
        <v>10.54892601431981</v>
      </c>
      <c r="Y420" s="30">
        <v>9.851724551376844</v>
      </c>
      <c r="Z420" s="30">
        <v>9.498057124544326</v>
      </c>
      <c r="AA420" s="30">
        <v>10.339282842900788</v>
      </c>
      <c r="AB420" s="31">
        <v>11.708506555804284</v>
      </c>
      <c r="AC420" s="17">
        <v>11.77027827116637</v>
      </c>
      <c r="AD420" s="49">
        <f t="shared" si="68"/>
        <v>11.807434326317196</v>
      </c>
      <c r="AE420" s="59">
        <f t="shared" si="69"/>
        <v>0.0031567694743332257</v>
      </c>
    </row>
    <row r="421" spans="1:31" ht="12">
      <c r="A421" s="13" t="s">
        <v>710</v>
      </c>
      <c r="B421" s="19" t="s">
        <v>232</v>
      </c>
      <c r="C421" s="5" t="s">
        <v>10</v>
      </c>
      <c r="D421" s="8">
        <v>9845</v>
      </c>
      <c r="E421" s="8">
        <v>9787</v>
      </c>
      <c r="F421" s="5">
        <f t="shared" si="62"/>
        <v>9816</v>
      </c>
      <c r="G421" s="52"/>
      <c r="H421" s="50"/>
      <c r="I421" s="44"/>
      <c r="J421" s="44">
        <v>301.3387181398069</v>
      </c>
      <c r="K421" s="44">
        <v>1075.1229120640642</v>
      </c>
      <c r="L421" s="44">
        <v>2927.7280336781687</v>
      </c>
      <c r="M421" s="44">
        <f t="shared" si="63"/>
        <v>-1852.6051216141045</v>
      </c>
      <c r="N421" s="44">
        <f t="shared" si="64"/>
        <v>-304.0619878539588</v>
      </c>
      <c r="O421" s="44"/>
      <c r="P421" s="44"/>
      <c r="Q421" s="44"/>
      <c r="R421" s="44">
        <f t="shared" si="65"/>
        <v>0</v>
      </c>
      <c r="S421" s="44">
        <f t="shared" si="66"/>
        <v>-304.0619878539588</v>
      </c>
      <c r="T421" s="44">
        <f t="shared" si="67"/>
        <v>9511.938012146042</v>
      </c>
      <c r="U421" s="5">
        <v>492</v>
      </c>
      <c r="V421" s="29">
        <v>3.6686639335645954</v>
      </c>
      <c r="W421" s="30">
        <v>4.095179738562091</v>
      </c>
      <c r="X421" s="30">
        <v>4.38865074505001</v>
      </c>
      <c r="Y421" s="30">
        <v>3.9803036520311856</v>
      </c>
      <c r="Z421" s="30">
        <v>4.759938048528652</v>
      </c>
      <c r="AA421" s="30">
        <v>5.131874872214271</v>
      </c>
      <c r="AB421" s="31">
        <v>4.202542025420255</v>
      </c>
      <c r="AC421" s="17">
        <v>4.9974606399187405</v>
      </c>
      <c r="AD421" s="49">
        <f t="shared" si="68"/>
        <v>5.172447500937794</v>
      </c>
      <c r="AE421" s="59">
        <f t="shared" si="69"/>
        <v>0.03501515542139402</v>
      </c>
    </row>
    <row r="422" spans="1:31" ht="12">
      <c r="A422" s="13" t="s">
        <v>710</v>
      </c>
      <c r="B422" s="19" t="s">
        <v>226</v>
      </c>
      <c r="C422" s="5" t="s">
        <v>11</v>
      </c>
      <c r="D422" s="8">
        <v>8039</v>
      </c>
      <c r="E422" s="8">
        <v>8077</v>
      </c>
      <c r="F422" s="5">
        <f t="shared" si="62"/>
        <v>8058</v>
      </c>
      <c r="G422" s="52">
        <v>6500</v>
      </c>
      <c r="H422" s="50">
        <f>G422</f>
        <v>6500</v>
      </c>
      <c r="I422" s="44">
        <f>G422/365+(H422*10/24)/365</f>
        <v>25.228310502283104</v>
      </c>
      <c r="J422" s="44">
        <v>294.5505434246162</v>
      </c>
      <c r="K422" s="44">
        <v>629.3076591096375</v>
      </c>
      <c r="L422" s="44">
        <v>2503.965505609248</v>
      </c>
      <c r="M422" s="44">
        <f t="shared" si="63"/>
        <v>-1874.6578464996105</v>
      </c>
      <c r="N422" s="44">
        <f t="shared" si="64"/>
        <v>-307.68142908730766</v>
      </c>
      <c r="O422" s="44"/>
      <c r="P422" s="44"/>
      <c r="Q422" s="44"/>
      <c r="R422" s="44">
        <f t="shared" si="65"/>
        <v>0</v>
      </c>
      <c r="S422" s="44">
        <f t="shared" si="66"/>
        <v>-282.4531185850246</v>
      </c>
      <c r="T422" s="44">
        <f t="shared" si="67"/>
        <v>7775.546881414975</v>
      </c>
      <c r="U422" s="5">
        <v>610</v>
      </c>
      <c r="V422" s="29">
        <v>8.180517622577709</v>
      </c>
      <c r="W422" s="30">
        <v>8.768020969855831</v>
      </c>
      <c r="X422" s="30">
        <v>8.624525585656327</v>
      </c>
      <c r="Y422" s="30">
        <v>7.487671943939787</v>
      </c>
      <c r="Z422" s="30">
        <v>7.243564868710386</v>
      </c>
      <c r="AA422" s="30">
        <v>7.300204918032787</v>
      </c>
      <c r="AB422" s="31">
        <v>7.297331478436828</v>
      </c>
      <c r="AC422" s="17">
        <v>7.588008458763527</v>
      </c>
      <c r="AD422" s="49">
        <f t="shared" si="68"/>
        <v>7.845107351330041</v>
      </c>
      <c r="AE422" s="59">
        <f t="shared" si="69"/>
        <v>0.033882262251511586</v>
      </c>
    </row>
    <row r="423" spans="1:31" ht="12">
      <c r="A423" s="13" t="s">
        <v>710</v>
      </c>
      <c r="B423" s="19" t="s">
        <v>241</v>
      </c>
      <c r="C423" s="5" t="s">
        <v>12</v>
      </c>
      <c r="D423" s="8">
        <v>5435</v>
      </c>
      <c r="E423" s="8">
        <v>5457</v>
      </c>
      <c r="F423" s="5">
        <f t="shared" si="62"/>
        <v>5446</v>
      </c>
      <c r="G423" s="52">
        <v>54050</v>
      </c>
      <c r="H423" s="50">
        <f>G423</f>
        <v>54050</v>
      </c>
      <c r="I423" s="44">
        <f>G423/365+(H423*10/24)/365</f>
        <v>209.78310502283105</v>
      </c>
      <c r="J423" s="44">
        <v>333.38191006934886</v>
      </c>
      <c r="K423" s="44">
        <v>575.1018871605698</v>
      </c>
      <c r="L423" s="44">
        <v>1623.307862383983</v>
      </c>
      <c r="M423" s="44">
        <f t="shared" si="63"/>
        <v>-1048.2059752234131</v>
      </c>
      <c r="N423" s="44">
        <f t="shared" si="64"/>
        <v>-172.03860055678794</v>
      </c>
      <c r="O423" s="44"/>
      <c r="P423" s="44"/>
      <c r="Q423" s="44"/>
      <c r="R423" s="44">
        <f t="shared" si="65"/>
        <v>0</v>
      </c>
      <c r="S423" s="44">
        <f t="shared" si="66"/>
        <v>37.74450446604311</v>
      </c>
      <c r="T423" s="44">
        <f t="shared" si="67"/>
        <v>5483.7445044660435</v>
      </c>
      <c r="U423" s="5">
        <v>141</v>
      </c>
      <c r="V423" s="29">
        <v>1.9925034523574672</v>
      </c>
      <c r="W423" s="30">
        <v>2.264509990485252</v>
      </c>
      <c r="X423" s="30">
        <v>2.4801211662249147</v>
      </c>
      <c r="Y423" s="30">
        <v>2.3822922528606267</v>
      </c>
      <c r="Z423" s="30">
        <v>2.9560336763330213</v>
      </c>
      <c r="AA423" s="30">
        <v>1.9527617630649061</v>
      </c>
      <c r="AB423" s="31">
        <v>2.5453213697125068</v>
      </c>
      <c r="AC423" s="17">
        <v>2.594296228150874</v>
      </c>
      <c r="AD423" s="49">
        <f t="shared" si="68"/>
        <v>2.5712357657284635</v>
      </c>
      <c r="AE423" s="59">
        <f t="shared" si="69"/>
        <v>-0.008888908742255458</v>
      </c>
    </row>
    <row r="424" spans="1:31" ht="12">
      <c r="A424" s="13" t="s">
        <v>710</v>
      </c>
      <c r="B424" s="19" t="s">
        <v>238</v>
      </c>
      <c r="C424" s="5" t="s">
        <v>13</v>
      </c>
      <c r="D424" s="8">
        <v>4167</v>
      </c>
      <c r="E424" s="8">
        <v>4139</v>
      </c>
      <c r="F424" s="5">
        <f t="shared" si="62"/>
        <v>4153</v>
      </c>
      <c r="G424" s="52"/>
      <c r="H424" s="50"/>
      <c r="I424" s="44"/>
      <c r="J424" s="44">
        <v>367.61239467941454</v>
      </c>
      <c r="K424" s="44">
        <v>1375.0819797386428</v>
      </c>
      <c r="L424" s="44">
        <v>1100.8896974811769</v>
      </c>
      <c r="M424" s="44">
        <f t="shared" si="63"/>
        <v>274.1922822574659</v>
      </c>
      <c r="N424" s="44">
        <f t="shared" si="64"/>
        <v>45.00227783283922</v>
      </c>
      <c r="O424" s="44"/>
      <c r="P424" s="44"/>
      <c r="Q424" s="44"/>
      <c r="R424" s="44">
        <f t="shared" si="65"/>
        <v>0</v>
      </c>
      <c r="S424" s="44">
        <f t="shared" si="66"/>
        <v>45.00227783283922</v>
      </c>
      <c r="T424" s="44">
        <f t="shared" si="67"/>
        <v>4198.002277832839</v>
      </c>
      <c r="U424" s="5">
        <v>278</v>
      </c>
      <c r="V424" s="29">
        <v>5.037652557777201</v>
      </c>
      <c r="W424" s="30">
        <v>3.6242603550295858</v>
      </c>
      <c r="X424" s="30">
        <v>4.58108770210681</v>
      </c>
      <c r="Y424" s="30">
        <v>4.0326452232357175</v>
      </c>
      <c r="Z424" s="30">
        <v>5.330438977327544</v>
      </c>
      <c r="AA424" s="30">
        <v>5.542110358180058</v>
      </c>
      <c r="AB424" s="31">
        <v>5.409286740067018</v>
      </c>
      <c r="AC424" s="17">
        <v>6.671466282697384</v>
      </c>
      <c r="AD424" s="49">
        <f t="shared" si="68"/>
        <v>6.622197454916905</v>
      </c>
      <c r="AE424" s="59">
        <f t="shared" si="69"/>
        <v>-0.007385007387095593</v>
      </c>
    </row>
    <row r="425" spans="1:31" ht="12">
      <c r="A425" s="13" t="s">
        <v>710</v>
      </c>
      <c r="B425" s="19" t="s">
        <v>252</v>
      </c>
      <c r="C425" s="5" t="s">
        <v>14</v>
      </c>
      <c r="D425" s="8">
        <v>4248</v>
      </c>
      <c r="E425" s="8">
        <v>4304</v>
      </c>
      <c r="F425" s="5">
        <f t="shared" si="62"/>
        <v>4276</v>
      </c>
      <c r="G425" s="52"/>
      <c r="H425" s="50"/>
      <c r="I425" s="44"/>
      <c r="J425" s="44">
        <v>148.9619580633825</v>
      </c>
      <c r="K425" s="44">
        <v>523.1017197432063</v>
      </c>
      <c r="L425" s="44">
        <v>1442.2918298849686</v>
      </c>
      <c r="M425" s="44">
        <f t="shared" si="63"/>
        <v>-919.1901101417623</v>
      </c>
      <c r="N425" s="44">
        <f t="shared" si="64"/>
        <v>-150.86365078268477</v>
      </c>
      <c r="O425" s="44"/>
      <c r="P425" s="44"/>
      <c r="Q425" s="44"/>
      <c r="R425" s="44">
        <f t="shared" si="65"/>
        <v>0</v>
      </c>
      <c r="S425" s="44">
        <f t="shared" si="66"/>
        <v>-150.86365078268477</v>
      </c>
      <c r="T425" s="44">
        <f t="shared" si="67"/>
        <v>4125.136349217315</v>
      </c>
      <c r="U425" s="5">
        <v>245</v>
      </c>
      <c r="V425" s="29">
        <v>6.46417445482866</v>
      </c>
      <c r="W425" s="30">
        <v>6.555333998005983</v>
      </c>
      <c r="X425" s="30">
        <v>5.320197044334975</v>
      </c>
      <c r="Y425" s="30">
        <v>4.890510948905109</v>
      </c>
      <c r="Z425" s="30">
        <v>4.307025986525505</v>
      </c>
      <c r="AA425" s="30">
        <v>5.444950827536579</v>
      </c>
      <c r="AB425" s="31">
        <v>5.056045790603387</v>
      </c>
      <c r="AC425" s="17">
        <v>5.767419962335216</v>
      </c>
      <c r="AD425" s="49">
        <f t="shared" si="68"/>
        <v>5.939197623043059</v>
      </c>
      <c r="AE425" s="59">
        <f t="shared" si="69"/>
        <v>0.029784142966812897</v>
      </c>
    </row>
    <row r="426" spans="1:31" ht="12">
      <c r="A426" s="13" t="s">
        <v>710</v>
      </c>
      <c r="B426" s="19" t="s">
        <v>242</v>
      </c>
      <c r="C426" s="5" t="s">
        <v>15</v>
      </c>
      <c r="D426" s="8">
        <v>5537</v>
      </c>
      <c r="E426" s="8">
        <v>5535</v>
      </c>
      <c r="F426" s="5">
        <f t="shared" si="62"/>
        <v>5536</v>
      </c>
      <c r="G426" s="52">
        <v>26416</v>
      </c>
      <c r="H426" s="50">
        <f>G426</f>
        <v>26416</v>
      </c>
      <c r="I426" s="44">
        <f>G426/365+(H426*10/24)/365</f>
        <v>102.52785388127855</v>
      </c>
      <c r="J426" s="44">
        <v>460.294591445145</v>
      </c>
      <c r="K426" s="44">
        <v>597.4722488572681</v>
      </c>
      <c r="L426" s="44">
        <v>1427.8513666159747</v>
      </c>
      <c r="M426" s="44">
        <f t="shared" si="63"/>
        <v>-830.3791177587066</v>
      </c>
      <c r="N426" s="44">
        <f t="shared" si="64"/>
        <v>-136.2873945841987</v>
      </c>
      <c r="O426" s="44"/>
      <c r="P426" s="44"/>
      <c r="Q426" s="44"/>
      <c r="R426" s="44">
        <f t="shared" si="65"/>
        <v>0</v>
      </c>
      <c r="S426" s="44">
        <f t="shared" si="66"/>
        <v>-33.75954070292015</v>
      </c>
      <c r="T426" s="44">
        <f t="shared" si="67"/>
        <v>5502.24045929708</v>
      </c>
      <c r="U426" s="5">
        <v>171</v>
      </c>
      <c r="V426" s="29">
        <v>1.8725174957442785</v>
      </c>
      <c r="W426" s="30">
        <v>2.8470413100111647</v>
      </c>
      <c r="X426" s="30">
        <v>2.042711234911792</v>
      </c>
      <c r="Y426" s="30">
        <v>2.842472033742894</v>
      </c>
      <c r="Z426" s="30">
        <v>2.211661487845001</v>
      </c>
      <c r="AA426" s="30">
        <v>2.051561365286856</v>
      </c>
      <c r="AB426" s="31">
        <v>2.8163928506950713</v>
      </c>
      <c r="AC426" s="17">
        <v>3.0883149720065015</v>
      </c>
      <c r="AD426" s="49">
        <f t="shared" si="68"/>
        <v>3.1078249172309986</v>
      </c>
      <c r="AE426" s="59">
        <f t="shared" si="69"/>
        <v>0.006317343082341552</v>
      </c>
    </row>
    <row r="427" spans="1:31" ht="12">
      <c r="A427" s="13" t="s">
        <v>710</v>
      </c>
      <c r="B427" s="19" t="s">
        <v>243</v>
      </c>
      <c r="C427" s="5" t="s">
        <v>16</v>
      </c>
      <c r="D427" s="8">
        <v>5714</v>
      </c>
      <c r="E427" s="8">
        <v>5724</v>
      </c>
      <c r="F427" s="5">
        <f t="shared" si="62"/>
        <v>5719</v>
      </c>
      <c r="G427" s="52">
        <v>72937</v>
      </c>
      <c r="H427" s="50">
        <f>G427</f>
        <v>72937</v>
      </c>
      <c r="I427" s="44">
        <f>G427/365+(H427*10/24)/365</f>
        <v>283.08881278538814</v>
      </c>
      <c r="J427" s="44">
        <v>570.096689460286</v>
      </c>
      <c r="K427" s="44">
        <v>1080.883449344402</v>
      </c>
      <c r="L427" s="44">
        <v>1472.8406087825672</v>
      </c>
      <c r="M427" s="44">
        <f t="shared" si="63"/>
        <v>-391.95715943816526</v>
      </c>
      <c r="N427" s="44">
        <f t="shared" si="64"/>
        <v>-64.33063995230845</v>
      </c>
      <c r="O427" s="44"/>
      <c r="P427" s="44"/>
      <c r="Q427" s="44"/>
      <c r="R427" s="44">
        <f t="shared" si="65"/>
        <v>0</v>
      </c>
      <c r="S427" s="44">
        <f t="shared" si="66"/>
        <v>218.7581728330797</v>
      </c>
      <c r="T427" s="44">
        <f t="shared" si="67"/>
        <v>5937.75817283308</v>
      </c>
      <c r="U427" s="5">
        <v>256</v>
      </c>
      <c r="V427" s="29">
        <v>3.6396396396396398</v>
      </c>
      <c r="W427" s="30">
        <v>5.155379917370217</v>
      </c>
      <c r="X427" s="30">
        <v>3.5342662360961605</v>
      </c>
      <c r="Y427" s="30">
        <v>4.118173679498657</v>
      </c>
      <c r="Z427" s="30">
        <v>3.048128342245989</v>
      </c>
      <c r="AA427" s="30">
        <v>3.861140630534892</v>
      </c>
      <c r="AB427" s="31">
        <v>3.8414313278372214</v>
      </c>
      <c r="AC427" s="17">
        <v>4.48022401120056</v>
      </c>
      <c r="AD427" s="49">
        <f t="shared" si="68"/>
        <v>4.311391480563696</v>
      </c>
      <c r="AE427" s="59">
        <f t="shared" si="69"/>
        <v>-0.03768394843980635</v>
      </c>
    </row>
    <row r="428" spans="1:31" ht="12">
      <c r="A428" s="13" t="s">
        <v>710</v>
      </c>
      <c r="B428" s="19" t="s">
        <v>240</v>
      </c>
      <c r="C428" s="5" t="s">
        <v>17</v>
      </c>
      <c r="D428" s="8">
        <v>15049</v>
      </c>
      <c r="E428" s="8">
        <v>15107</v>
      </c>
      <c r="F428" s="5">
        <f t="shared" si="62"/>
        <v>15078</v>
      </c>
      <c r="G428" s="52"/>
      <c r="H428" s="50"/>
      <c r="I428" s="44"/>
      <c r="J428" s="44">
        <v>631.2332392690262</v>
      </c>
      <c r="K428" s="44">
        <v>1685.9327169597204</v>
      </c>
      <c r="L428" s="44">
        <v>3602.5919907206808</v>
      </c>
      <c r="M428" s="44">
        <f t="shared" si="63"/>
        <v>-1916.6592737609603</v>
      </c>
      <c r="N428" s="44">
        <f t="shared" si="64"/>
        <v>-314.5749852568289</v>
      </c>
      <c r="O428" s="44"/>
      <c r="P428" s="44"/>
      <c r="Q428" s="44"/>
      <c r="R428" s="44">
        <f t="shared" si="65"/>
        <v>0</v>
      </c>
      <c r="S428" s="44">
        <f t="shared" si="66"/>
        <v>-314.5749852568289</v>
      </c>
      <c r="T428" s="44">
        <f t="shared" si="67"/>
        <v>14763.42501474317</v>
      </c>
      <c r="U428" s="5">
        <v>1458</v>
      </c>
      <c r="V428" s="29">
        <v>7.504650164544284</v>
      </c>
      <c r="W428" s="30">
        <v>8.885865673779177</v>
      </c>
      <c r="X428" s="30">
        <v>8.853471880923964</v>
      </c>
      <c r="Y428" s="30">
        <v>9.148330672589713</v>
      </c>
      <c r="Z428" s="30">
        <v>8.639085840159701</v>
      </c>
      <c r="AA428" s="30">
        <v>9.868511162854404</v>
      </c>
      <c r="AB428" s="31">
        <v>9.490475869960289</v>
      </c>
      <c r="AC428" s="17">
        <v>9.68835138547412</v>
      </c>
      <c r="AD428" s="49">
        <f t="shared" si="68"/>
        <v>9.87575713998615</v>
      </c>
      <c r="AE428" s="59">
        <f t="shared" si="69"/>
        <v>0.0193434101485018</v>
      </c>
    </row>
    <row r="429" spans="1:31" ht="12">
      <c r="A429" s="13" t="s">
        <v>710</v>
      </c>
      <c r="B429" s="19" t="s">
        <v>244</v>
      </c>
      <c r="C429" s="5" t="s">
        <v>18</v>
      </c>
      <c r="D429" s="8">
        <v>18878</v>
      </c>
      <c r="E429" s="8">
        <v>18931</v>
      </c>
      <c r="F429" s="5">
        <f t="shared" si="62"/>
        <v>18904.5</v>
      </c>
      <c r="G429" s="52">
        <v>22845</v>
      </c>
      <c r="H429" s="50">
        <f>G429</f>
        <v>22845</v>
      </c>
      <c r="I429" s="44">
        <f>G429/365+(H429*10/24)/365</f>
        <v>88.66780821917808</v>
      </c>
      <c r="J429" s="44">
        <v>3518.0459636658425</v>
      </c>
      <c r="K429" s="44">
        <v>6615.258356861935</v>
      </c>
      <c r="L429" s="44">
        <v>2884.8353833381498</v>
      </c>
      <c r="M429" s="44">
        <f t="shared" si="63"/>
        <v>3730.422973523785</v>
      </c>
      <c r="N429" s="44">
        <f t="shared" si="64"/>
        <v>612.2620582401622</v>
      </c>
      <c r="O429" s="44"/>
      <c r="P429" s="44"/>
      <c r="Q429" s="44"/>
      <c r="R429" s="44">
        <f t="shared" si="65"/>
        <v>0</v>
      </c>
      <c r="S429" s="44">
        <f t="shared" si="66"/>
        <v>700.9298664593402</v>
      </c>
      <c r="T429" s="44">
        <f t="shared" si="67"/>
        <v>19605.42986645934</v>
      </c>
      <c r="U429" s="5">
        <v>1207</v>
      </c>
      <c r="V429" s="29">
        <v>6.8908426581411275</v>
      </c>
      <c r="W429" s="30">
        <v>6.985253354030381</v>
      </c>
      <c r="X429" s="30">
        <v>7.4912319158263925</v>
      </c>
      <c r="Y429" s="30">
        <v>7.623000054606018</v>
      </c>
      <c r="Z429" s="30">
        <v>7.719469795740983</v>
      </c>
      <c r="AA429" s="30">
        <v>8.083103392306445</v>
      </c>
      <c r="AB429" s="31">
        <v>7.453117486776726</v>
      </c>
      <c r="AC429" s="17">
        <v>6.393685771797859</v>
      </c>
      <c r="AD429" s="49">
        <f t="shared" si="68"/>
        <v>6.1564577171802615</v>
      </c>
      <c r="AE429" s="59">
        <f t="shared" si="69"/>
        <v>-0.03710348976860818</v>
      </c>
    </row>
    <row r="430" spans="1:31" ht="12">
      <c r="A430" s="13" t="s">
        <v>710</v>
      </c>
      <c r="B430" s="19" t="s">
        <v>250</v>
      </c>
      <c r="C430" s="5" t="s">
        <v>19</v>
      </c>
      <c r="D430" s="8">
        <v>17116</v>
      </c>
      <c r="E430" s="8">
        <v>17170</v>
      </c>
      <c r="F430" s="5">
        <f t="shared" si="62"/>
        <v>17143</v>
      </c>
      <c r="G430" s="52"/>
      <c r="H430" s="50"/>
      <c r="I430" s="44"/>
      <c r="J430" s="44">
        <v>1432.452057432693</v>
      </c>
      <c r="K430" s="44">
        <v>4629.988963127795</v>
      </c>
      <c r="L430" s="44">
        <v>4713.36087120907</v>
      </c>
      <c r="M430" s="44">
        <f t="shared" si="63"/>
        <v>-83.37190808127525</v>
      </c>
      <c r="N430" s="44">
        <f t="shared" si="64"/>
        <v>-13.683557173955878</v>
      </c>
      <c r="O430" s="44"/>
      <c r="P430" s="44"/>
      <c r="Q430" s="44"/>
      <c r="R430" s="44">
        <f t="shared" si="65"/>
        <v>0</v>
      </c>
      <c r="S430" s="44">
        <f t="shared" si="66"/>
        <v>-13.683557173955878</v>
      </c>
      <c r="T430" s="44">
        <f t="shared" si="67"/>
        <v>17129.316442826042</v>
      </c>
      <c r="U430" s="5">
        <v>1206</v>
      </c>
      <c r="V430" s="29">
        <v>5.901997692634646</v>
      </c>
      <c r="W430" s="30">
        <v>5.262531253720681</v>
      </c>
      <c r="X430" s="30">
        <v>6.194848557119008</v>
      </c>
      <c r="Y430" s="30">
        <v>6.164874551971327</v>
      </c>
      <c r="Z430" s="30">
        <v>6.714413607878246</v>
      </c>
      <c r="AA430" s="30">
        <v>7.3840290597272675</v>
      </c>
      <c r="AB430" s="31">
        <v>7.086892488954345</v>
      </c>
      <c r="AC430" s="17">
        <v>7.046038794110773</v>
      </c>
      <c r="AD430" s="49">
        <f t="shared" si="68"/>
        <v>7.040561157389832</v>
      </c>
      <c r="AE430" s="59">
        <f t="shared" si="69"/>
        <v>-0.0007774065515391624</v>
      </c>
    </row>
    <row r="431" spans="1:31" ht="12">
      <c r="A431" s="13" t="s">
        <v>710</v>
      </c>
      <c r="B431" s="19" t="s">
        <v>253</v>
      </c>
      <c r="C431" s="5" t="s">
        <v>20</v>
      </c>
      <c r="D431" s="8">
        <v>8302</v>
      </c>
      <c r="E431" s="8">
        <v>8402</v>
      </c>
      <c r="F431" s="5">
        <f t="shared" si="62"/>
        <v>8352</v>
      </c>
      <c r="G431" s="52">
        <v>78565</v>
      </c>
      <c r="H431" s="50">
        <f>G431</f>
        <v>78565</v>
      </c>
      <c r="I431" s="44">
        <f>G431/365+(H431*10/24)/365</f>
        <v>304.9326484018265</v>
      </c>
      <c r="J431" s="44">
        <v>287.995511474226</v>
      </c>
      <c r="K431" s="44">
        <v>440.1122694974458</v>
      </c>
      <c r="L431" s="44">
        <v>2623.340301481393</v>
      </c>
      <c r="M431" s="44">
        <f t="shared" si="63"/>
        <v>-2183.2280319839474</v>
      </c>
      <c r="N431" s="44">
        <f t="shared" si="64"/>
        <v>-358.3260391535297</v>
      </c>
      <c r="O431" s="44"/>
      <c r="P431" s="44"/>
      <c r="Q431" s="44"/>
      <c r="R431" s="44">
        <f t="shared" si="65"/>
        <v>0</v>
      </c>
      <c r="S431" s="44">
        <f t="shared" si="66"/>
        <v>-53.39339075170318</v>
      </c>
      <c r="T431" s="44">
        <f t="shared" si="67"/>
        <v>8298.606609248296</v>
      </c>
      <c r="U431" s="5">
        <v>379</v>
      </c>
      <c r="V431" s="29">
        <v>5.002000800320127</v>
      </c>
      <c r="W431" s="30">
        <v>3.7625524342188887</v>
      </c>
      <c r="X431" s="30">
        <v>4.576889224192128</v>
      </c>
      <c r="Y431" s="30">
        <v>4.872563718140929</v>
      </c>
      <c r="Z431" s="30">
        <v>3.8432835820895526</v>
      </c>
      <c r="AA431" s="30">
        <v>4.471896232242125</v>
      </c>
      <c r="AB431" s="31">
        <v>4.359506655269263</v>
      </c>
      <c r="AC431" s="17">
        <v>4.565165020476993</v>
      </c>
      <c r="AD431" s="49">
        <f t="shared" si="68"/>
        <v>4.567031766244075</v>
      </c>
      <c r="AE431" s="59">
        <f t="shared" si="69"/>
        <v>0.0004089109065519407</v>
      </c>
    </row>
    <row r="432" spans="1:31" ht="12">
      <c r="A432" s="13" t="s">
        <v>710</v>
      </c>
      <c r="B432" s="19" t="s">
        <v>245</v>
      </c>
      <c r="C432" s="5" t="s">
        <v>21</v>
      </c>
      <c r="D432" s="8">
        <v>10881</v>
      </c>
      <c r="E432" s="8">
        <v>10859</v>
      </c>
      <c r="F432" s="5">
        <f t="shared" si="62"/>
        <v>10870</v>
      </c>
      <c r="G432" s="52">
        <v>11240</v>
      </c>
      <c r="H432" s="50">
        <f>G432</f>
        <v>11240</v>
      </c>
      <c r="I432" s="44">
        <f>G432/365+(H432*10/24)/365</f>
        <v>43.62557077625571</v>
      </c>
      <c r="J432" s="44">
        <v>502.63119548850887</v>
      </c>
      <c r="K432" s="44">
        <v>676.6080242736457</v>
      </c>
      <c r="L432" s="44">
        <v>2905.126430339388</v>
      </c>
      <c r="M432" s="44">
        <f t="shared" si="63"/>
        <v>-2228.5184060657425</v>
      </c>
      <c r="N432" s="44">
        <f t="shared" si="64"/>
        <v>-365.75939935171476</v>
      </c>
      <c r="O432" s="44"/>
      <c r="P432" s="44"/>
      <c r="Q432" s="44"/>
      <c r="R432" s="44">
        <f t="shared" si="65"/>
        <v>0</v>
      </c>
      <c r="S432" s="44">
        <f t="shared" si="66"/>
        <v>-322.13382857545906</v>
      </c>
      <c r="T432" s="44">
        <f t="shared" si="67"/>
        <v>10547.86617142454</v>
      </c>
      <c r="U432" s="5">
        <v>691</v>
      </c>
      <c r="V432" s="29">
        <v>6.422290287520996</v>
      </c>
      <c r="W432" s="30">
        <v>8.215435652258757</v>
      </c>
      <c r="X432" s="30">
        <v>6.800692574066949</v>
      </c>
      <c r="Y432" s="30">
        <v>6.608097784568373</v>
      </c>
      <c r="Z432" s="30">
        <v>7.599848570887753</v>
      </c>
      <c r="AA432" s="30">
        <v>7.735902521960895</v>
      </c>
      <c r="AB432" s="31">
        <v>7.05607476635514</v>
      </c>
      <c r="AC432" s="17">
        <v>6.35051925374506</v>
      </c>
      <c r="AD432" s="49">
        <f t="shared" si="68"/>
        <v>6.551088047286792</v>
      </c>
      <c r="AE432" s="59">
        <f t="shared" si="69"/>
        <v>0.03158305416103604</v>
      </c>
    </row>
    <row r="433" spans="1:31" ht="12">
      <c r="A433" s="13" t="s">
        <v>710</v>
      </c>
      <c r="B433" s="19" t="s">
        <v>261</v>
      </c>
      <c r="C433" s="5" t="s">
        <v>22</v>
      </c>
      <c r="D433" s="8">
        <v>3482</v>
      </c>
      <c r="E433" s="8">
        <v>3492</v>
      </c>
      <c r="F433" s="5">
        <f t="shared" si="62"/>
        <v>3487</v>
      </c>
      <c r="G433" s="52">
        <v>11291</v>
      </c>
      <c r="H433" s="50">
        <f>G433</f>
        <v>11291</v>
      </c>
      <c r="I433" s="44">
        <f>G433/365+(H433*10/24)/365</f>
        <v>43.823515981735156</v>
      </c>
      <c r="J433" s="44">
        <v>131.21204208513012</v>
      </c>
      <c r="K433" s="44">
        <v>135.58733224858105</v>
      </c>
      <c r="L433" s="44">
        <v>996.1009340180435</v>
      </c>
      <c r="M433" s="44">
        <f t="shared" si="63"/>
        <v>-860.5136017694624</v>
      </c>
      <c r="N433" s="44">
        <f t="shared" si="64"/>
        <v>-141.23326837260785</v>
      </c>
      <c r="O433" s="44"/>
      <c r="P433" s="44"/>
      <c r="Q433" s="44"/>
      <c r="R433" s="44">
        <f t="shared" si="65"/>
        <v>0</v>
      </c>
      <c r="S433" s="44">
        <f t="shared" si="66"/>
        <v>-97.4097523908727</v>
      </c>
      <c r="T433" s="44">
        <f t="shared" si="67"/>
        <v>3389.5902476091273</v>
      </c>
      <c r="U433" s="5">
        <v>194</v>
      </c>
      <c r="V433" s="29">
        <v>5.607476635514018</v>
      </c>
      <c r="W433" s="30">
        <v>5.822935234699941</v>
      </c>
      <c r="X433" s="30">
        <v>4.187704187704188</v>
      </c>
      <c r="Y433" s="30">
        <v>5.33413245430027</v>
      </c>
      <c r="Z433" s="30">
        <v>4.69399881164587</v>
      </c>
      <c r="AA433" s="30">
        <v>5.1784669397308365</v>
      </c>
      <c r="AB433" s="31">
        <v>4.704850964348335</v>
      </c>
      <c r="AC433" s="17">
        <v>5.571510626076967</v>
      </c>
      <c r="AD433" s="49">
        <f t="shared" si="68"/>
        <v>5.723405657566998</v>
      </c>
      <c r="AE433" s="59">
        <f t="shared" si="69"/>
        <v>0.027262809260220976</v>
      </c>
    </row>
    <row r="434" spans="1:31" ht="12">
      <c r="A434" s="13" t="s">
        <v>710</v>
      </c>
      <c r="B434" s="19" t="s">
        <v>254</v>
      </c>
      <c r="C434" s="5" t="s">
        <v>23</v>
      </c>
      <c r="D434" s="8">
        <v>5765</v>
      </c>
      <c r="E434" s="8">
        <v>5779</v>
      </c>
      <c r="F434" s="5">
        <f t="shared" si="62"/>
        <v>5772</v>
      </c>
      <c r="G434" s="52"/>
      <c r="H434" s="50"/>
      <c r="I434" s="44"/>
      <c r="J434" s="44">
        <v>335.94029269884004</v>
      </c>
      <c r="K434" s="44">
        <v>946.1274593386528</v>
      </c>
      <c r="L434" s="44">
        <v>1673.692193520663</v>
      </c>
      <c r="M434" s="44">
        <f t="shared" si="63"/>
        <v>-727.5647341820103</v>
      </c>
      <c r="N434" s="44">
        <f t="shared" si="64"/>
        <v>-119.41280782764672</v>
      </c>
      <c r="O434" s="44"/>
      <c r="P434" s="44"/>
      <c r="Q434" s="44"/>
      <c r="R434" s="44">
        <f t="shared" si="65"/>
        <v>0</v>
      </c>
      <c r="S434" s="44">
        <f t="shared" si="66"/>
        <v>-119.41280782764672</v>
      </c>
      <c r="T434" s="44">
        <f t="shared" si="67"/>
        <v>5652.587192172353</v>
      </c>
      <c r="U434" s="5">
        <v>357</v>
      </c>
      <c r="V434" s="29">
        <v>7.261146496815287</v>
      </c>
      <c r="W434" s="30">
        <v>6.007130124777184</v>
      </c>
      <c r="X434" s="30">
        <v>6.089743589743589</v>
      </c>
      <c r="Y434" s="30">
        <v>6.963146704464919</v>
      </c>
      <c r="Z434" s="30">
        <v>5.422535211267605</v>
      </c>
      <c r="AA434" s="30">
        <v>5.721262864120007</v>
      </c>
      <c r="AB434" s="31">
        <v>5.823363828289937</v>
      </c>
      <c r="AC434" s="17">
        <v>6.19254119687771</v>
      </c>
      <c r="AD434" s="49">
        <f t="shared" si="68"/>
        <v>6.315692051497589</v>
      </c>
      <c r="AE434" s="59">
        <f t="shared" si="69"/>
        <v>0.019886965739036443</v>
      </c>
    </row>
    <row r="435" spans="1:31" ht="12">
      <c r="A435" s="13" t="s">
        <v>710</v>
      </c>
      <c r="B435" s="19" t="s">
        <v>246</v>
      </c>
      <c r="C435" s="5" t="s">
        <v>24</v>
      </c>
      <c r="D435" s="8">
        <v>5466</v>
      </c>
      <c r="E435" s="8">
        <v>5517</v>
      </c>
      <c r="F435" s="5">
        <f t="shared" si="62"/>
        <v>5491.5</v>
      </c>
      <c r="G435" s="52"/>
      <c r="H435" s="50"/>
      <c r="I435" s="44"/>
      <c r="J435" s="44">
        <v>139.96563080142423</v>
      </c>
      <c r="K435" s="44">
        <v>767.2314949165587</v>
      </c>
      <c r="L435" s="44">
        <v>1790.2064928506554</v>
      </c>
      <c r="M435" s="44">
        <f t="shared" si="63"/>
        <v>-1022.9749979340967</v>
      </c>
      <c r="N435" s="44">
        <f t="shared" si="64"/>
        <v>-167.89752320545063</v>
      </c>
      <c r="O435" s="44"/>
      <c r="P435" s="44"/>
      <c r="Q435" s="44"/>
      <c r="R435" s="44">
        <f t="shared" si="65"/>
        <v>0</v>
      </c>
      <c r="S435" s="44">
        <f t="shared" si="66"/>
        <v>-167.89752320545063</v>
      </c>
      <c r="T435" s="44">
        <f t="shared" si="67"/>
        <v>5323.602476794549</v>
      </c>
      <c r="U435" s="5">
        <v>462</v>
      </c>
      <c r="V435" s="29">
        <v>5.908183632734531</v>
      </c>
      <c r="W435" s="30">
        <v>6.720695789681755</v>
      </c>
      <c r="X435" s="30">
        <v>7.316111220666535</v>
      </c>
      <c r="Y435" s="30">
        <v>8.251207729468598</v>
      </c>
      <c r="Z435" s="30">
        <v>6.7210936016707805</v>
      </c>
      <c r="AA435" s="30">
        <v>9.556631892697466</v>
      </c>
      <c r="AB435" s="31">
        <v>9.008676389145283</v>
      </c>
      <c r="AC435" s="17">
        <v>8.45225027442371</v>
      </c>
      <c r="AD435" s="49">
        <f t="shared" si="68"/>
        <v>8.678333929211405</v>
      </c>
      <c r="AE435" s="59">
        <f t="shared" si="69"/>
        <v>0.026748338897609136</v>
      </c>
    </row>
    <row r="436" spans="1:31" ht="12">
      <c r="A436" s="13" t="s">
        <v>710</v>
      </c>
      <c r="B436" s="19" t="s">
        <v>256</v>
      </c>
      <c r="C436" s="5" t="s">
        <v>25</v>
      </c>
      <c r="D436" s="8">
        <v>12219</v>
      </c>
      <c r="E436" s="8">
        <v>12324</v>
      </c>
      <c r="F436" s="5">
        <f t="shared" si="62"/>
        <v>12271.5</v>
      </c>
      <c r="G436" s="52">
        <v>86715</v>
      </c>
      <c r="H436" s="50">
        <f>G436</f>
        <v>86715</v>
      </c>
      <c r="I436" s="44">
        <f>G436/365+(H436*10/24)/365</f>
        <v>336.5650684931507</v>
      </c>
      <c r="J436" s="44">
        <v>1701.2245636317234</v>
      </c>
      <c r="K436" s="44">
        <v>2645.055993350405</v>
      </c>
      <c r="L436" s="44">
        <v>2311.8064684709516</v>
      </c>
      <c r="M436" s="44">
        <f t="shared" si="63"/>
        <v>333.2495248794535</v>
      </c>
      <c r="N436" s="44">
        <f t="shared" si="64"/>
        <v>54.69514890358838</v>
      </c>
      <c r="O436" s="44"/>
      <c r="P436" s="44"/>
      <c r="Q436" s="44"/>
      <c r="R436" s="44">
        <f t="shared" si="65"/>
        <v>0</v>
      </c>
      <c r="S436" s="44">
        <f t="shared" si="66"/>
        <v>391.2602173967391</v>
      </c>
      <c r="T436" s="44">
        <f t="shared" si="67"/>
        <v>12662.760217396739</v>
      </c>
      <c r="U436" s="5">
        <v>737</v>
      </c>
      <c r="V436" s="29">
        <v>6.963388370423547</v>
      </c>
      <c r="W436" s="30">
        <v>6.489270386266094</v>
      </c>
      <c r="X436" s="30">
        <v>6.424887987150224</v>
      </c>
      <c r="Y436" s="30">
        <v>6.50782960094292</v>
      </c>
      <c r="Z436" s="30">
        <v>7.778615088336265</v>
      </c>
      <c r="AA436" s="30">
        <v>7.664750479046904</v>
      </c>
      <c r="AB436" s="31">
        <v>6.479730285338377</v>
      </c>
      <c r="AC436" s="17">
        <v>6.0315901464931665</v>
      </c>
      <c r="AD436" s="49">
        <f t="shared" si="68"/>
        <v>5.820216029894274</v>
      </c>
      <c r="AE436" s="59">
        <f t="shared" si="69"/>
        <v>-0.03504450923638897</v>
      </c>
    </row>
    <row r="437" spans="1:31" ht="12">
      <c r="A437" s="13" t="s">
        <v>710</v>
      </c>
      <c r="B437" s="19" t="s">
        <v>265</v>
      </c>
      <c r="C437" s="5" t="s">
        <v>26</v>
      </c>
      <c r="D437" s="8">
        <v>3813</v>
      </c>
      <c r="E437" s="8">
        <v>3819</v>
      </c>
      <c r="F437" s="5">
        <f t="shared" si="62"/>
        <v>3816</v>
      </c>
      <c r="G437" s="52"/>
      <c r="H437" s="50"/>
      <c r="I437" s="44"/>
      <c r="J437" s="44">
        <v>84.60404827216855</v>
      </c>
      <c r="K437" s="44">
        <v>182.38346036266748</v>
      </c>
      <c r="L437" s="44">
        <v>1328.983124515464</v>
      </c>
      <c r="M437" s="44">
        <f t="shared" si="63"/>
        <v>-1146.5996641527965</v>
      </c>
      <c r="N437" s="44">
        <f t="shared" si="64"/>
        <v>-188.18763323466706</v>
      </c>
      <c r="O437" s="44"/>
      <c r="P437" s="44"/>
      <c r="Q437" s="44"/>
      <c r="R437" s="44">
        <f t="shared" si="65"/>
        <v>0</v>
      </c>
      <c r="S437" s="44">
        <f t="shared" si="66"/>
        <v>-188.18763323466706</v>
      </c>
      <c r="T437" s="44">
        <f t="shared" si="67"/>
        <v>3627.812366765333</v>
      </c>
      <c r="U437" s="5">
        <v>182</v>
      </c>
      <c r="V437" s="29">
        <v>4.207987134816403</v>
      </c>
      <c r="W437" s="30">
        <v>3.50645926707092</v>
      </c>
      <c r="X437" s="30">
        <v>4.27102557342473</v>
      </c>
      <c r="Y437" s="30">
        <v>3.5902851108764517</v>
      </c>
      <c r="Z437" s="30">
        <v>3.5695399259650977</v>
      </c>
      <c r="AA437" s="30">
        <v>5.120798319327731</v>
      </c>
      <c r="AB437" s="31">
        <v>5.0536789735532865</v>
      </c>
      <c r="AC437" s="17">
        <v>4.773144505638605</v>
      </c>
      <c r="AD437" s="49">
        <f t="shared" si="68"/>
        <v>5.016797496676398</v>
      </c>
      <c r="AE437" s="59">
        <f t="shared" si="69"/>
        <v>0.05104664037511567</v>
      </c>
    </row>
    <row r="438" spans="1:31" ht="12">
      <c r="A438" s="13" t="s">
        <v>710</v>
      </c>
      <c r="B438" s="19" t="s">
        <v>258</v>
      </c>
      <c r="C438" s="5" t="s">
        <v>27</v>
      </c>
      <c r="D438" s="8">
        <v>9714</v>
      </c>
      <c r="E438" s="8">
        <v>9728</v>
      </c>
      <c r="F438" s="5">
        <f t="shared" si="62"/>
        <v>9721</v>
      </c>
      <c r="G438" s="52">
        <v>8048</v>
      </c>
      <c r="H438" s="50">
        <f aca="true" t="shared" si="70" ref="H438:H446">G438</f>
        <v>8048</v>
      </c>
      <c r="I438" s="44">
        <f aca="true" t="shared" si="71" ref="I438:I446">G438/365+(H438*10/24)/365</f>
        <v>31.236529680365297</v>
      </c>
      <c r="J438" s="44">
        <v>336.8622750057448</v>
      </c>
      <c r="K438" s="44">
        <v>646.4283268555739</v>
      </c>
      <c r="L438" s="44">
        <v>3044.8960224933985</v>
      </c>
      <c r="M438" s="44">
        <f t="shared" si="63"/>
        <v>-2398.4676956378244</v>
      </c>
      <c r="N438" s="44">
        <f t="shared" si="64"/>
        <v>-393.65261751179014</v>
      </c>
      <c r="O438" s="44"/>
      <c r="P438" s="44"/>
      <c r="Q438" s="44"/>
      <c r="R438" s="44">
        <f t="shared" si="65"/>
        <v>0</v>
      </c>
      <c r="S438" s="44">
        <f t="shared" si="66"/>
        <v>-362.4160878314248</v>
      </c>
      <c r="T438" s="44">
        <f t="shared" si="67"/>
        <v>9358.583912168575</v>
      </c>
      <c r="U438" s="5">
        <v>698</v>
      </c>
      <c r="V438" s="29">
        <v>7.737839001291434</v>
      </c>
      <c r="W438" s="30">
        <v>7.583737097113967</v>
      </c>
      <c r="X438" s="30">
        <v>6.924686192468619</v>
      </c>
      <c r="Y438" s="30">
        <v>6.872780447044077</v>
      </c>
      <c r="Z438" s="30">
        <v>7.123459369124713</v>
      </c>
      <c r="AA438" s="30">
        <v>7.427330092065791</v>
      </c>
      <c r="AB438" s="31">
        <v>7.1258661702347705</v>
      </c>
      <c r="AC438" s="17">
        <v>7.185505456042825</v>
      </c>
      <c r="AD438" s="49">
        <f aca="true" t="shared" si="72" ref="AD438:AD469">U438/T438*100</f>
        <v>7.458393348297276</v>
      </c>
      <c r="AE438" s="59">
        <f aca="true" t="shared" si="73" ref="AE438:AE469">(AD438-AC438)/AC438</f>
        <v>0.03797754993352066</v>
      </c>
    </row>
    <row r="439" spans="1:31" ht="12">
      <c r="A439" s="13" t="s">
        <v>710</v>
      </c>
      <c r="B439" s="19" t="s">
        <v>247</v>
      </c>
      <c r="C439" s="5" t="s">
        <v>28</v>
      </c>
      <c r="D439" s="8">
        <v>10456</v>
      </c>
      <c r="E439" s="8">
        <v>10603</v>
      </c>
      <c r="F439" s="5">
        <f t="shared" si="62"/>
        <v>10529.5</v>
      </c>
      <c r="G439" s="52">
        <v>37811</v>
      </c>
      <c r="H439" s="50">
        <f t="shared" si="70"/>
        <v>37811</v>
      </c>
      <c r="I439" s="44">
        <f t="shared" si="71"/>
        <v>146.75502283105024</v>
      </c>
      <c r="J439" s="44">
        <v>569.8918293812648</v>
      </c>
      <c r="K439" s="44">
        <v>1376.3651484248805</v>
      </c>
      <c r="L439" s="44">
        <v>2677.8297007270794</v>
      </c>
      <c r="M439" s="44">
        <f t="shared" si="63"/>
        <v>-1301.4645523021989</v>
      </c>
      <c r="N439" s="44">
        <f t="shared" si="64"/>
        <v>-213.6050981817907</v>
      </c>
      <c r="O439" s="44"/>
      <c r="P439" s="44"/>
      <c r="Q439" s="44"/>
      <c r="R439" s="44">
        <f t="shared" si="65"/>
        <v>0</v>
      </c>
      <c r="S439" s="44">
        <f t="shared" si="66"/>
        <v>-66.85007535074047</v>
      </c>
      <c r="T439" s="44">
        <f t="shared" si="67"/>
        <v>10462.64992464926</v>
      </c>
      <c r="U439" s="5">
        <v>580</v>
      </c>
      <c r="V439" s="29">
        <v>4.7539267015706805</v>
      </c>
      <c r="W439" s="30">
        <v>4.24333836098542</v>
      </c>
      <c r="X439" s="30">
        <v>4.20176394807254</v>
      </c>
      <c r="Y439" s="30">
        <v>6.206490832434552</v>
      </c>
      <c r="Z439" s="30">
        <v>5.993017843289372</v>
      </c>
      <c r="AA439" s="30">
        <v>8.074954119578866</v>
      </c>
      <c r="AB439" s="31">
        <v>6.353458999138839</v>
      </c>
      <c r="AC439" s="17">
        <v>5.547054322876817</v>
      </c>
      <c r="AD439" s="49">
        <f t="shared" si="72"/>
        <v>5.543528687063888</v>
      </c>
      <c r="AE439" s="59">
        <f t="shared" si="73"/>
        <v>-0.0006355870355170287</v>
      </c>
    </row>
    <row r="440" spans="1:31" ht="12">
      <c r="A440" s="13" t="s">
        <v>710</v>
      </c>
      <c r="B440" s="19" t="s">
        <v>248</v>
      </c>
      <c r="C440" s="5" t="s">
        <v>29</v>
      </c>
      <c r="D440" s="8">
        <v>9377</v>
      </c>
      <c r="E440" s="8">
        <v>9453</v>
      </c>
      <c r="F440" s="5">
        <f t="shared" si="62"/>
        <v>9415</v>
      </c>
      <c r="G440" s="52">
        <v>67884</v>
      </c>
      <c r="H440" s="50">
        <f t="shared" si="70"/>
        <v>67884</v>
      </c>
      <c r="I440" s="44">
        <f t="shared" si="71"/>
        <v>263.4767123287671</v>
      </c>
      <c r="J440" s="44">
        <v>1322.0681494380815</v>
      </c>
      <c r="K440" s="44">
        <v>2120.754512401573</v>
      </c>
      <c r="L440" s="44">
        <v>2325.233252840925</v>
      </c>
      <c r="M440" s="44">
        <f t="shared" si="63"/>
        <v>-204.47874043935235</v>
      </c>
      <c r="N440" s="44">
        <f t="shared" si="64"/>
        <v>-33.56042340943822</v>
      </c>
      <c r="O440" s="44"/>
      <c r="P440" s="44"/>
      <c r="Q440" s="44"/>
      <c r="R440" s="44">
        <f t="shared" si="65"/>
        <v>0</v>
      </c>
      <c r="S440" s="44">
        <f t="shared" si="66"/>
        <v>229.9162889193289</v>
      </c>
      <c r="T440" s="44">
        <f t="shared" si="67"/>
        <v>9644.916288919329</v>
      </c>
      <c r="U440" s="5">
        <v>423</v>
      </c>
      <c r="V440" s="29">
        <v>4.563247958841292</v>
      </c>
      <c r="W440" s="30">
        <v>4.601731127424126</v>
      </c>
      <c r="X440" s="30">
        <v>4.776965863234813</v>
      </c>
      <c r="Y440" s="30">
        <v>4.5593035908596296</v>
      </c>
      <c r="Z440" s="30">
        <v>4.760874269638606</v>
      </c>
      <c r="AA440" s="30">
        <v>4.722371967654986</v>
      </c>
      <c r="AB440" s="31">
        <v>5.2031821113738985</v>
      </c>
      <c r="AC440" s="17">
        <v>4.511037645302336</v>
      </c>
      <c r="AD440" s="49">
        <f t="shared" si="72"/>
        <v>4.385730133147639</v>
      </c>
      <c r="AE440" s="59">
        <f t="shared" si="73"/>
        <v>-0.027777979703891037</v>
      </c>
    </row>
    <row r="441" spans="1:31" ht="12">
      <c r="A441" s="13" t="s">
        <v>710</v>
      </c>
      <c r="B441" s="19" t="s">
        <v>259</v>
      </c>
      <c r="C441" s="5" t="s">
        <v>30</v>
      </c>
      <c r="D441" s="8">
        <v>10529</v>
      </c>
      <c r="E441" s="8">
        <v>10572</v>
      </c>
      <c r="F441" s="5">
        <f t="shared" si="62"/>
        <v>10550.5</v>
      </c>
      <c r="G441" s="52">
        <v>258754</v>
      </c>
      <c r="H441" s="50">
        <f t="shared" si="70"/>
        <v>258754</v>
      </c>
      <c r="I441" s="44">
        <f t="shared" si="71"/>
        <v>1004.2963470319635</v>
      </c>
      <c r="J441" s="44">
        <v>1260.278048421947</v>
      </c>
      <c r="K441" s="44">
        <v>2645.245415521589</v>
      </c>
      <c r="L441" s="44">
        <v>1940.0166424744978</v>
      </c>
      <c r="M441" s="44">
        <f t="shared" si="63"/>
        <v>705.2287730470914</v>
      </c>
      <c r="N441" s="44">
        <f t="shared" si="64"/>
        <v>115.74687995986936</v>
      </c>
      <c r="O441" s="44"/>
      <c r="P441" s="44"/>
      <c r="Q441" s="44"/>
      <c r="R441" s="44">
        <f t="shared" si="65"/>
        <v>0</v>
      </c>
      <c r="S441" s="44">
        <f t="shared" si="66"/>
        <v>1120.0432269918329</v>
      </c>
      <c r="T441" s="44">
        <f t="shared" si="67"/>
        <v>11670.543226991833</v>
      </c>
      <c r="U441" s="5">
        <v>1207</v>
      </c>
      <c r="V441" s="29">
        <v>12.339107713152037</v>
      </c>
      <c r="W441" s="30">
        <v>11.411809235427706</v>
      </c>
      <c r="X441" s="30">
        <v>11.675993550222897</v>
      </c>
      <c r="Y441" s="30">
        <v>12.012987012987013</v>
      </c>
      <c r="Z441" s="30">
        <v>12.04853540619964</v>
      </c>
      <c r="AA441" s="30">
        <v>11.617549511987113</v>
      </c>
      <c r="AB441" s="31">
        <v>12.524850894632205</v>
      </c>
      <c r="AC441" s="17">
        <v>11.46357678791908</v>
      </c>
      <c r="AD441" s="49">
        <f t="shared" si="72"/>
        <v>10.342277788821601</v>
      </c>
      <c r="AE441" s="59">
        <f t="shared" si="73"/>
        <v>-0.09781406099003616</v>
      </c>
    </row>
    <row r="442" spans="1:31" ht="12">
      <c r="A442" s="13" t="s">
        <v>710</v>
      </c>
      <c r="B442" s="19" t="s">
        <v>262</v>
      </c>
      <c r="C442" s="5" t="s">
        <v>31</v>
      </c>
      <c r="D442" s="8">
        <v>6867</v>
      </c>
      <c r="E442" s="8">
        <v>6895</v>
      </c>
      <c r="F442" s="5">
        <f t="shared" si="62"/>
        <v>6881</v>
      </c>
      <c r="G442" s="52">
        <v>161174</v>
      </c>
      <c r="H442" s="50">
        <f t="shared" si="70"/>
        <v>161174</v>
      </c>
      <c r="I442" s="44">
        <f t="shared" si="71"/>
        <v>625.5611872146119</v>
      </c>
      <c r="J442" s="44">
        <v>568.1755516956716</v>
      </c>
      <c r="K442" s="44">
        <v>881.5892195279008</v>
      </c>
      <c r="L442" s="44">
        <v>1731.3080322134385</v>
      </c>
      <c r="M442" s="44">
        <f t="shared" si="63"/>
        <v>-849.7188126855377</v>
      </c>
      <c r="N442" s="44">
        <f t="shared" si="64"/>
        <v>-139.46155512998084</v>
      </c>
      <c r="O442" s="44"/>
      <c r="P442" s="44"/>
      <c r="Q442" s="44"/>
      <c r="R442" s="44">
        <f t="shared" si="65"/>
        <v>0</v>
      </c>
      <c r="S442" s="44">
        <f t="shared" si="66"/>
        <v>486.099632084631</v>
      </c>
      <c r="T442" s="44">
        <f t="shared" si="67"/>
        <v>7367.099632084631</v>
      </c>
      <c r="U442" s="5">
        <v>443</v>
      </c>
      <c r="V442" s="29">
        <v>7.470288624787775</v>
      </c>
      <c r="W442" s="30">
        <v>6.767707082833133</v>
      </c>
      <c r="X442" s="30">
        <v>6.775595862689252</v>
      </c>
      <c r="Y442" s="30">
        <v>7.062528115159694</v>
      </c>
      <c r="Z442" s="30">
        <v>7.114093959731544</v>
      </c>
      <c r="AA442" s="30">
        <v>6.602941176470588</v>
      </c>
      <c r="AB442" s="31">
        <v>6.821544835750222</v>
      </c>
      <c r="AC442" s="17">
        <v>6.451143148390854</v>
      </c>
      <c r="AD442" s="49">
        <f t="shared" si="72"/>
        <v>6.013221242056781</v>
      </c>
      <c r="AE442" s="59">
        <f t="shared" si="73"/>
        <v>-0.06788283816695438</v>
      </c>
    </row>
    <row r="443" spans="1:31" ht="12">
      <c r="A443" s="13" t="s">
        <v>710</v>
      </c>
      <c r="B443" s="19" t="s">
        <v>263</v>
      </c>
      <c r="C443" s="5" t="s">
        <v>32</v>
      </c>
      <c r="D443" s="8">
        <v>3045</v>
      </c>
      <c r="E443" s="8">
        <v>3078</v>
      </c>
      <c r="F443" s="5">
        <f t="shared" si="62"/>
        <v>3061.5</v>
      </c>
      <c r="G443" s="52">
        <v>26531</v>
      </c>
      <c r="H443" s="50">
        <f t="shared" si="70"/>
        <v>26531</v>
      </c>
      <c r="I443" s="44">
        <f t="shared" si="71"/>
        <v>102.97420091324202</v>
      </c>
      <c r="J443" s="44">
        <v>159.2887444874876</v>
      </c>
      <c r="K443" s="44">
        <v>331.22942249177436</v>
      </c>
      <c r="L443" s="44">
        <v>889.0810029691307</v>
      </c>
      <c r="M443" s="44">
        <f t="shared" si="63"/>
        <v>-557.8515804773564</v>
      </c>
      <c r="N443" s="44">
        <f t="shared" si="64"/>
        <v>-91.55834587115514</v>
      </c>
      <c r="O443" s="44"/>
      <c r="P443" s="44"/>
      <c r="Q443" s="44"/>
      <c r="R443" s="44">
        <f t="shared" si="65"/>
        <v>0</v>
      </c>
      <c r="S443" s="44">
        <f t="shared" si="66"/>
        <v>11.415855042086875</v>
      </c>
      <c r="T443" s="44">
        <f t="shared" si="67"/>
        <v>3072.915855042087</v>
      </c>
      <c r="U443" s="5">
        <v>152</v>
      </c>
      <c r="V443" s="29">
        <v>5.986773407587887</v>
      </c>
      <c r="W443" s="30">
        <v>5.621401964104301</v>
      </c>
      <c r="X443" s="30">
        <v>5.688622754491018</v>
      </c>
      <c r="Y443" s="30">
        <v>4.991735537190083</v>
      </c>
      <c r="Z443" s="30">
        <v>4.672897196261682</v>
      </c>
      <c r="AA443" s="30">
        <v>5.171838505171839</v>
      </c>
      <c r="AB443" s="31">
        <v>4.761904761904762</v>
      </c>
      <c r="AC443" s="17">
        <v>4.991789819376026</v>
      </c>
      <c r="AD443" s="49">
        <f t="shared" si="72"/>
        <v>4.946441984429742</v>
      </c>
      <c r="AE443" s="59">
        <f t="shared" si="73"/>
        <v>-0.009084484040226</v>
      </c>
    </row>
    <row r="444" spans="1:31" ht="12">
      <c r="A444" s="13" t="s">
        <v>710</v>
      </c>
      <c r="B444" s="19" t="s">
        <v>260</v>
      </c>
      <c r="C444" s="5" t="s">
        <v>33</v>
      </c>
      <c r="D444" s="8">
        <v>11995</v>
      </c>
      <c r="E444" s="8">
        <v>12000</v>
      </c>
      <c r="F444" s="5">
        <f t="shared" si="62"/>
        <v>11997.5</v>
      </c>
      <c r="G444" s="52">
        <v>58819</v>
      </c>
      <c r="H444" s="50">
        <f t="shared" si="70"/>
        <v>58819</v>
      </c>
      <c r="I444" s="44">
        <f t="shared" si="71"/>
        <v>228.29292237442922</v>
      </c>
      <c r="J444" s="44">
        <v>750.0564750984975</v>
      </c>
      <c r="K444" s="44">
        <v>1523.1798729865761</v>
      </c>
      <c r="L444" s="44">
        <v>3673.911150139137</v>
      </c>
      <c r="M444" s="44">
        <f t="shared" si="63"/>
        <v>-2150.7312771525612</v>
      </c>
      <c r="N444" s="44">
        <f t="shared" si="64"/>
        <v>-352.9924536217003</v>
      </c>
      <c r="O444" s="44"/>
      <c r="P444" s="44"/>
      <c r="Q444" s="44"/>
      <c r="R444" s="44">
        <f t="shared" si="65"/>
        <v>0</v>
      </c>
      <c r="S444" s="44">
        <f t="shared" si="66"/>
        <v>-124.69953124727107</v>
      </c>
      <c r="T444" s="44">
        <f t="shared" si="67"/>
        <v>11872.800468752728</v>
      </c>
      <c r="U444" s="5">
        <v>725</v>
      </c>
      <c r="V444" s="29">
        <v>7.269471799462847</v>
      </c>
      <c r="W444" s="30">
        <v>5.61846313423805</v>
      </c>
      <c r="X444" s="30">
        <v>4.770547057298419</v>
      </c>
      <c r="Y444" s="30">
        <v>5.457505140507197</v>
      </c>
      <c r="Z444" s="30">
        <v>4.607668111876222</v>
      </c>
      <c r="AA444" s="30">
        <v>5.255179383527034</v>
      </c>
      <c r="AB444" s="31">
        <v>4.989117696300017</v>
      </c>
      <c r="AC444" s="17">
        <v>6.044185077115465</v>
      </c>
      <c r="AD444" s="49">
        <f t="shared" si="72"/>
        <v>6.106394206725545</v>
      </c>
      <c r="AE444" s="59">
        <f t="shared" si="73"/>
        <v>0.010292393236867748</v>
      </c>
    </row>
    <row r="445" spans="1:31" ht="12">
      <c r="A445" s="13" t="s">
        <v>710</v>
      </c>
      <c r="B445" s="19" t="s">
        <v>266</v>
      </c>
      <c r="C445" s="5" t="s">
        <v>34</v>
      </c>
      <c r="D445" s="8">
        <v>55739</v>
      </c>
      <c r="E445" s="8">
        <v>55750</v>
      </c>
      <c r="F445" s="5">
        <f t="shared" si="62"/>
        <v>55744.5</v>
      </c>
      <c r="G445" s="52">
        <v>37785</v>
      </c>
      <c r="H445" s="50">
        <f t="shared" si="70"/>
        <v>37785</v>
      </c>
      <c r="I445" s="44">
        <f t="shared" si="71"/>
        <v>146.6541095890411</v>
      </c>
      <c r="J445" s="44">
        <v>6375.312357215946</v>
      </c>
      <c r="K445" s="44">
        <v>12931.460947430409</v>
      </c>
      <c r="L445" s="44">
        <v>8980.121340474312</v>
      </c>
      <c r="M445" s="44">
        <f t="shared" si="63"/>
        <v>3951.3396069560968</v>
      </c>
      <c r="N445" s="44">
        <f t="shared" si="64"/>
        <v>648.5203789841471</v>
      </c>
      <c r="O445" s="44">
        <v>1268</v>
      </c>
      <c r="P445" s="44"/>
      <c r="Q445" s="44">
        <f>O445+P445</f>
        <v>1268</v>
      </c>
      <c r="R445" s="44">
        <f t="shared" si="65"/>
        <v>375.1166666666666</v>
      </c>
      <c r="S445" s="44">
        <f t="shared" si="66"/>
        <v>1170.2911552398548</v>
      </c>
      <c r="T445" s="44">
        <f t="shared" si="67"/>
        <v>56914.79115523986</v>
      </c>
      <c r="U445" s="5">
        <v>8674</v>
      </c>
      <c r="V445" s="29">
        <v>14.59697448634003</v>
      </c>
      <c r="W445" s="30">
        <v>14.81067777357062</v>
      </c>
      <c r="X445" s="30">
        <v>14.614623952833181</v>
      </c>
      <c r="Y445" s="30">
        <v>13.772853185595569</v>
      </c>
      <c r="Z445" s="30">
        <v>13.985949852345053</v>
      </c>
      <c r="AA445" s="30">
        <v>16.322773504429293</v>
      </c>
      <c r="AB445" s="31">
        <v>16.413588402439686</v>
      </c>
      <c r="AC445" s="17">
        <v>15.561814887242326</v>
      </c>
      <c r="AD445" s="49">
        <f t="shared" si="72"/>
        <v>15.24032650201762</v>
      </c>
      <c r="AE445" s="59">
        <f t="shared" si="73"/>
        <v>-0.020658797675858754</v>
      </c>
    </row>
    <row r="446" spans="1:31" ht="12">
      <c r="A446" s="13" t="s">
        <v>710</v>
      </c>
      <c r="B446" s="19" t="s">
        <v>257</v>
      </c>
      <c r="C446" s="5" t="s">
        <v>35</v>
      </c>
      <c r="D446" s="8">
        <v>7054</v>
      </c>
      <c r="E446" s="8">
        <v>7111</v>
      </c>
      <c r="F446" s="5">
        <f t="shared" si="62"/>
        <v>7082.5</v>
      </c>
      <c r="G446" s="52">
        <v>76151</v>
      </c>
      <c r="H446" s="50">
        <f t="shared" si="70"/>
        <v>76151</v>
      </c>
      <c r="I446" s="44">
        <f t="shared" si="71"/>
        <v>295.5632420091324</v>
      </c>
      <c r="J446" s="44">
        <v>738.2403161638683</v>
      </c>
      <c r="K446" s="44">
        <v>1061.2214445514192</v>
      </c>
      <c r="L446" s="44">
        <v>1615.1925822617814</v>
      </c>
      <c r="M446" s="44">
        <f t="shared" si="63"/>
        <v>-553.9711377103622</v>
      </c>
      <c r="N446" s="44">
        <f t="shared" si="64"/>
        <v>-90.92146155742846</v>
      </c>
      <c r="O446" s="44"/>
      <c r="P446" s="44"/>
      <c r="Q446" s="44"/>
      <c r="R446" s="44">
        <f t="shared" si="65"/>
        <v>0</v>
      </c>
      <c r="S446" s="44">
        <f t="shared" si="66"/>
        <v>204.64178045170394</v>
      </c>
      <c r="T446" s="44">
        <f t="shared" si="67"/>
        <v>7287.141780451704</v>
      </c>
      <c r="U446" s="5">
        <v>267</v>
      </c>
      <c r="V446" s="29">
        <v>3.6752268183915118</v>
      </c>
      <c r="W446" s="30">
        <v>3.8172527802825367</v>
      </c>
      <c r="X446" s="30">
        <v>3.7009512485136744</v>
      </c>
      <c r="Y446" s="30">
        <v>3.36996336996337</v>
      </c>
      <c r="Z446" s="30">
        <v>4.049295774647888</v>
      </c>
      <c r="AA446" s="30">
        <v>3.6262003726530025</v>
      </c>
      <c r="AB446" s="31">
        <v>3.052243043725156</v>
      </c>
      <c r="AC446" s="17">
        <v>3.7850864757584346</v>
      </c>
      <c r="AD446" s="49">
        <f t="shared" si="72"/>
        <v>3.6639879948026706</v>
      </c>
      <c r="AE446" s="59">
        <f t="shared" si="73"/>
        <v>-0.031993583695204476</v>
      </c>
    </row>
    <row r="447" spans="1:31" ht="12">
      <c r="A447" s="13" t="s">
        <v>710</v>
      </c>
      <c r="B447" s="19" t="s">
        <v>255</v>
      </c>
      <c r="C447" s="5" t="s">
        <v>36</v>
      </c>
      <c r="D447" s="8">
        <v>9638</v>
      </c>
      <c r="E447" s="8">
        <v>9704</v>
      </c>
      <c r="F447" s="5">
        <f t="shared" si="62"/>
        <v>9671</v>
      </c>
      <c r="G447" s="52"/>
      <c r="H447" s="50"/>
      <c r="I447" s="44"/>
      <c r="J447" s="44">
        <v>912.3415310828816</v>
      </c>
      <c r="K447" s="44">
        <v>2825.9110319297897</v>
      </c>
      <c r="L447" s="44">
        <v>2609.209895860801</v>
      </c>
      <c r="M447" s="44">
        <f t="shared" si="63"/>
        <v>216.7011360689885</v>
      </c>
      <c r="N447" s="44">
        <f t="shared" si="64"/>
        <v>35.5664450209119</v>
      </c>
      <c r="O447" s="44"/>
      <c r="P447" s="44"/>
      <c r="Q447" s="44"/>
      <c r="R447" s="44">
        <f t="shared" si="65"/>
        <v>0</v>
      </c>
      <c r="S447" s="44">
        <f t="shared" si="66"/>
        <v>35.5664450209119</v>
      </c>
      <c r="T447" s="44">
        <f t="shared" si="67"/>
        <v>9706.566445020911</v>
      </c>
      <c r="U447" s="5">
        <v>589</v>
      </c>
      <c r="V447" s="29">
        <v>7.4877854789228495</v>
      </c>
      <c r="W447" s="30">
        <v>5.744611007768903</v>
      </c>
      <c r="X447" s="30">
        <v>6.809996725963112</v>
      </c>
      <c r="Y447" s="30">
        <v>6.170834686586554</v>
      </c>
      <c r="Z447" s="30">
        <v>5.86535374076849</v>
      </c>
      <c r="AA447" s="30">
        <v>5.824933687002652</v>
      </c>
      <c r="AB447" s="31">
        <v>6.552376945729911</v>
      </c>
      <c r="AC447" s="17">
        <v>6.111226395517742</v>
      </c>
      <c r="AD447" s="49">
        <f t="shared" si="72"/>
        <v>6.068057158379974</v>
      </c>
      <c r="AE447" s="59">
        <f t="shared" si="73"/>
        <v>-0.007063923727229463</v>
      </c>
    </row>
    <row r="448" spans="1:31" ht="12">
      <c r="A448" s="13" t="s">
        <v>710</v>
      </c>
      <c r="B448" s="19" t="s">
        <v>264</v>
      </c>
      <c r="C448" s="5" t="s">
        <v>37</v>
      </c>
      <c r="D448" s="8">
        <v>2506</v>
      </c>
      <c r="E448" s="8">
        <v>2541</v>
      </c>
      <c r="F448" s="5">
        <f t="shared" si="62"/>
        <v>2523.5</v>
      </c>
      <c r="G448" s="52">
        <v>61504</v>
      </c>
      <c r="H448" s="50">
        <f>G448</f>
        <v>61504</v>
      </c>
      <c r="I448" s="44">
        <f>G448/365+(H448*10/24)/365</f>
        <v>238.71415525114156</v>
      </c>
      <c r="J448" s="44">
        <v>164.69290168525896</v>
      </c>
      <c r="K448" s="44">
        <v>429.58681458941595</v>
      </c>
      <c r="L448" s="44">
        <v>633.3465886470117</v>
      </c>
      <c r="M448" s="44">
        <f t="shared" si="63"/>
        <v>-203.75977405759573</v>
      </c>
      <c r="N448" s="44">
        <f t="shared" si="64"/>
        <v>-33.4424218209256</v>
      </c>
      <c r="O448" s="44"/>
      <c r="P448" s="44"/>
      <c r="Q448" s="44"/>
      <c r="R448" s="44">
        <f t="shared" si="65"/>
        <v>0</v>
      </c>
      <c r="S448" s="44">
        <f t="shared" si="66"/>
        <v>205.27173343021596</v>
      </c>
      <c r="T448" s="44">
        <f t="shared" si="67"/>
        <v>2728.771733430216</v>
      </c>
      <c r="U448" s="5">
        <v>218</v>
      </c>
      <c r="V448" s="29">
        <v>5.626598465473146</v>
      </c>
      <c r="W448" s="30">
        <v>8.591205211726384</v>
      </c>
      <c r="X448" s="30">
        <v>7.443762781186095</v>
      </c>
      <c r="Y448" s="30">
        <v>7.348242811501597</v>
      </c>
      <c r="Z448" s="30">
        <v>6.405693950177936</v>
      </c>
      <c r="AA448" s="30">
        <v>6.177296430004011</v>
      </c>
      <c r="AB448" s="31">
        <v>8.267716535433072</v>
      </c>
      <c r="AC448" s="17">
        <v>8.699122106943335</v>
      </c>
      <c r="AD448" s="49">
        <f t="shared" si="72"/>
        <v>7.988942326295723</v>
      </c>
      <c r="AE448" s="59">
        <f t="shared" si="73"/>
        <v>-0.0816380977203173</v>
      </c>
    </row>
    <row r="449" spans="1:31" ht="12">
      <c r="A449" s="13" t="s">
        <v>710</v>
      </c>
      <c r="B449" s="19" t="s">
        <v>249</v>
      </c>
      <c r="C449" s="5" t="s">
        <v>38</v>
      </c>
      <c r="D449" s="8">
        <v>3972</v>
      </c>
      <c r="E449" s="8">
        <v>3997</v>
      </c>
      <c r="F449" s="5">
        <f t="shared" si="62"/>
        <v>3984.5</v>
      </c>
      <c r="G449" s="52">
        <v>48640</v>
      </c>
      <c r="H449" s="50">
        <f>G449</f>
        <v>48640</v>
      </c>
      <c r="I449" s="44">
        <f>G449/365+(H449*10/24)/365</f>
        <v>188.78538812785388</v>
      </c>
      <c r="J449" s="44">
        <v>153.42455550086262</v>
      </c>
      <c r="K449" s="44">
        <v>208.9741633983046</v>
      </c>
      <c r="L449" s="44">
        <v>1542.8365598102523</v>
      </c>
      <c r="M449" s="44">
        <f t="shared" si="63"/>
        <v>-1333.8623964119477</v>
      </c>
      <c r="N449" s="44">
        <f t="shared" si="64"/>
        <v>-218.92244982206364</v>
      </c>
      <c r="O449" s="44"/>
      <c r="P449" s="44"/>
      <c r="Q449" s="44"/>
      <c r="R449" s="44">
        <f t="shared" si="65"/>
        <v>0</v>
      </c>
      <c r="S449" s="44">
        <f t="shared" si="66"/>
        <v>-30.137061694209763</v>
      </c>
      <c r="T449" s="44">
        <f t="shared" si="67"/>
        <v>3954.36293830579</v>
      </c>
      <c r="U449" s="5">
        <v>134</v>
      </c>
      <c r="V449" s="29">
        <v>2.0068655928175336</v>
      </c>
      <c r="W449" s="30">
        <v>2.591072344792201</v>
      </c>
      <c r="X449" s="30">
        <v>2.536510376633359</v>
      </c>
      <c r="Y449" s="30">
        <v>2.4513520343694717</v>
      </c>
      <c r="Z449" s="30">
        <v>2.2289766970618032</v>
      </c>
      <c r="AA449" s="30">
        <v>2.409332995181334</v>
      </c>
      <c r="AB449" s="31">
        <v>2.9486527707168277</v>
      </c>
      <c r="AC449" s="17">
        <v>3.3736153071500503</v>
      </c>
      <c r="AD449" s="49">
        <f t="shared" si="72"/>
        <v>3.3886621458527793</v>
      </c>
      <c r="AE449" s="59">
        <f t="shared" si="73"/>
        <v>0.004460152487107414</v>
      </c>
    </row>
    <row r="450" spans="1:31" ht="12">
      <c r="A450" s="13" t="s">
        <v>710</v>
      </c>
      <c r="B450" s="19" t="s">
        <v>239</v>
      </c>
      <c r="C450" s="5" t="s">
        <v>39</v>
      </c>
      <c r="D450" s="8">
        <v>9879</v>
      </c>
      <c r="E450" s="8">
        <v>9906</v>
      </c>
      <c r="F450" s="5">
        <f t="shared" si="62"/>
        <v>9892.5</v>
      </c>
      <c r="G450" s="52">
        <v>27829</v>
      </c>
      <c r="H450" s="50">
        <f>G450</f>
        <v>27829</v>
      </c>
      <c r="I450" s="44">
        <f>G450/365+(H450*10/24)/365</f>
        <v>108.012100456621</v>
      </c>
      <c r="J450" s="44">
        <v>589.5291570389738</v>
      </c>
      <c r="K450" s="44">
        <v>703.4899999241934</v>
      </c>
      <c r="L450" s="44">
        <v>2815.6389975699735</v>
      </c>
      <c r="M450" s="44">
        <f t="shared" si="63"/>
        <v>-2112.14899764578</v>
      </c>
      <c r="N450" s="44">
        <f t="shared" si="64"/>
        <v>-346.6600709321028</v>
      </c>
      <c r="O450" s="44"/>
      <c r="P450" s="44"/>
      <c r="Q450" s="44"/>
      <c r="R450" s="44">
        <f t="shared" si="65"/>
        <v>0</v>
      </c>
      <c r="S450" s="44">
        <f t="shared" si="66"/>
        <v>-238.64797047548183</v>
      </c>
      <c r="T450" s="44">
        <f t="shared" si="67"/>
        <v>9653.852029524518</v>
      </c>
      <c r="U450" s="5">
        <v>351</v>
      </c>
      <c r="V450" s="29">
        <v>4.625574190791582</v>
      </c>
      <c r="W450" s="30">
        <v>3.64963503649635</v>
      </c>
      <c r="X450" s="30">
        <v>3.7324234904880065</v>
      </c>
      <c r="Y450" s="30">
        <v>3.7992831541218637</v>
      </c>
      <c r="Z450" s="30">
        <v>3.4250076679276145</v>
      </c>
      <c r="AA450" s="30">
        <v>3.092677931387609</v>
      </c>
      <c r="AB450" s="31">
        <v>3.4733606557377046</v>
      </c>
      <c r="AC450" s="17">
        <v>3.5529911934406315</v>
      </c>
      <c r="AD450" s="49">
        <f t="shared" si="72"/>
        <v>3.635854360793303</v>
      </c>
      <c r="AE450" s="59">
        <f t="shared" si="73"/>
        <v>0.023322086332679227</v>
      </c>
    </row>
    <row r="451" spans="1:31" ht="12">
      <c r="A451" s="13" t="s">
        <v>710</v>
      </c>
      <c r="B451" s="19" t="s">
        <v>251</v>
      </c>
      <c r="C451" s="5" t="s">
        <v>40</v>
      </c>
      <c r="D451" s="8">
        <v>5450</v>
      </c>
      <c r="E451" s="8">
        <v>5496</v>
      </c>
      <c r="F451" s="5">
        <f aca="true" t="shared" si="74" ref="F451:F514">(D451+E451)/2</f>
        <v>5473</v>
      </c>
      <c r="G451" s="52"/>
      <c r="H451" s="50"/>
      <c r="I451" s="44"/>
      <c r="J451" s="44">
        <v>318.57514571768434</v>
      </c>
      <c r="K451" s="44">
        <v>1819.564118620067</v>
      </c>
      <c r="L451" s="44">
        <v>1767.5336629383253</v>
      </c>
      <c r="M451" s="44">
        <f aca="true" t="shared" si="75" ref="M451:M514">K451-L451</f>
        <v>52.030455681741614</v>
      </c>
      <c r="N451" s="44">
        <f aca="true" t="shared" si="76" ref="N451:N514">M451*0.75*(261-24-10-2-12)*9/24/365</f>
        <v>8.539587632011873</v>
      </c>
      <c r="O451" s="44"/>
      <c r="P451" s="44"/>
      <c r="Q451" s="44"/>
      <c r="R451" s="44">
        <f aca="true" t="shared" si="77" ref="R451:R514">(O451*0.3*365/2+O451*0.7*365/2*10/24)/365+(P451*0.6*462/2+P451*0.4*365/2*10/24)/365</f>
        <v>0</v>
      </c>
      <c r="S451" s="44">
        <f aca="true" t="shared" si="78" ref="S451:S514">I451+N451+R451</f>
        <v>8.539587632011873</v>
      </c>
      <c r="T451" s="44">
        <f aca="true" t="shared" si="79" ref="T451:T514">F451+S451</f>
        <v>5481.539587632012</v>
      </c>
      <c r="U451" s="5">
        <v>275</v>
      </c>
      <c r="V451" s="29">
        <v>6.187192118226601</v>
      </c>
      <c r="W451" s="30">
        <v>3.708609271523179</v>
      </c>
      <c r="X451" s="30">
        <v>4.9282477341389725</v>
      </c>
      <c r="Y451" s="30">
        <v>4.652035265428625</v>
      </c>
      <c r="Z451" s="30">
        <v>4.6040515653775325</v>
      </c>
      <c r="AA451" s="30">
        <v>4.93009565857248</v>
      </c>
      <c r="AB451" s="31">
        <v>4.43177638837808</v>
      </c>
      <c r="AC451" s="17">
        <v>5.045871559633028</v>
      </c>
      <c r="AD451" s="49">
        <f t="shared" si="72"/>
        <v>5.016838711162134</v>
      </c>
      <c r="AE451" s="59">
        <f t="shared" si="73"/>
        <v>-0.0057537826969588915</v>
      </c>
    </row>
    <row r="452" spans="1:31" ht="12">
      <c r="A452" s="13" t="s">
        <v>710</v>
      </c>
      <c r="B452" s="19" t="s">
        <v>271</v>
      </c>
      <c r="C452" s="5" t="s">
        <v>41</v>
      </c>
      <c r="D452" s="8">
        <v>2937</v>
      </c>
      <c r="E452" s="8">
        <v>2923</v>
      </c>
      <c r="F452" s="5">
        <f t="shared" si="74"/>
        <v>2930</v>
      </c>
      <c r="G452" s="52"/>
      <c r="H452" s="50"/>
      <c r="I452" s="44"/>
      <c r="J452" s="44">
        <v>50.49135236457132</v>
      </c>
      <c r="K452" s="44">
        <v>110.45983581456213</v>
      </c>
      <c r="L452" s="44">
        <v>1118.989100946478</v>
      </c>
      <c r="M452" s="44">
        <f t="shared" si="75"/>
        <v>-1008.5292651319158</v>
      </c>
      <c r="N452" s="44">
        <f t="shared" si="76"/>
        <v>-165.52659257344882</v>
      </c>
      <c r="O452" s="44"/>
      <c r="P452" s="44"/>
      <c r="Q452" s="44"/>
      <c r="R452" s="44">
        <f t="shared" si="77"/>
        <v>0</v>
      </c>
      <c r="S452" s="44">
        <f t="shared" si="78"/>
        <v>-165.52659257344882</v>
      </c>
      <c r="T452" s="44">
        <f t="shared" si="79"/>
        <v>2764.473407426551</v>
      </c>
      <c r="U452" s="5">
        <v>144</v>
      </c>
      <c r="V452" s="29">
        <v>6.755725190839694</v>
      </c>
      <c r="W452" s="30">
        <v>3.5558780841799713</v>
      </c>
      <c r="X452" s="30">
        <v>4.171161452714851</v>
      </c>
      <c r="Y452" s="30">
        <v>3.6615712762175616</v>
      </c>
      <c r="Z452" s="30">
        <v>3.9943938332165385</v>
      </c>
      <c r="AA452" s="30">
        <v>5.053651782623745</v>
      </c>
      <c r="AB452" s="31">
        <v>4.671934043284095</v>
      </c>
      <c r="AC452" s="17">
        <v>4.902962206332993</v>
      </c>
      <c r="AD452" s="49">
        <f t="shared" si="72"/>
        <v>5.2089486414719985</v>
      </c>
      <c r="AE452" s="59">
        <f t="shared" si="73"/>
        <v>0.06240848333355968</v>
      </c>
    </row>
    <row r="453" spans="1:31" ht="12">
      <c r="A453" s="13" t="s">
        <v>710</v>
      </c>
      <c r="B453" s="19" t="s">
        <v>267</v>
      </c>
      <c r="C453" s="5" t="s">
        <v>42</v>
      </c>
      <c r="D453" s="8">
        <v>5852</v>
      </c>
      <c r="E453" s="8">
        <v>5939</v>
      </c>
      <c r="F453" s="5">
        <f t="shared" si="74"/>
        <v>5895.5</v>
      </c>
      <c r="G453" s="52"/>
      <c r="H453" s="50"/>
      <c r="I453" s="44"/>
      <c r="J453" s="44">
        <v>234.57207304804407</v>
      </c>
      <c r="K453" s="44">
        <v>324.33560549499555</v>
      </c>
      <c r="L453" s="44">
        <v>1970.7591633910672</v>
      </c>
      <c r="M453" s="44">
        <f t="shared" si="75"/>
        <v>-1646.4235578960715</v>
      </c>
      <c r="N453" s="44">
        <f t="shared" si="76"/>
        <v>-270.2220856581138</v>
      </c>
      <c r="O453" s="44"/>
      <c r="P453" s="44"/>
      <c r="Q453" s="44"/>
      <c r="R453" s="44">
        <f t="shared" si="77"/>
        <v>0</v>
      </c>
      <c r="S453" s="44">
        <f t="shared" si="78"/>
        <v>-270.2220856581138</v>
      </c>
      <c r="T453" s="44">
        <f t="shared" si="79"/>
        <v>5625.277914341887</v>
      </c>
      <c r="U453" s="5">
        <v>438</v>
      </c>
      <c r="V453" s="29">
        <v>5.54932735426009</v>
      </c>
      <c r="W453" s="30">
        <v>4.860355458832063</v>
      </c>
      <c r="X453" s="30">
        <v>6.183903925434666</v>
      </c>
      <c r="Y453" s="30">
        <v>5.250044491902474</v>
      </c>
      <c r="Z453" s="30">
        <v>5.618374558303887</v>
      </c>
      <c r="AA453" s="30">
        <v>5.0008742787200555</v>
      </c>
      <c r="AB453" s="31">
        <v>5.098855359001041</v>
      </c>
      <c r="AC453" s="17">
        <v>7.48462064251538</v>
      </c>
      <c r="AD453" s="49">
        <f t="shared" si="72"/>
        <v>7.786281969879218</v>
      </c>
      <c r="AE453" s="59">
        <f t="shared" si="73"/>
        <v>0.04030415725418213</v>
      </c>
    </row>
    <row r="454" spans="1:31" ht="12">
      <c r="A454" s="13" t="s">
        <v>710</v>
      </c>
      <c r="B454" s="19" t="s">
        <v>272</v>
      </c>
      <c r="C454" s="5" t="s">
        <v>43</v>
      </c>
      <c r="D454" s="8">
        <v>3026</v>
      </c>
      <c r="E454" s="8">
        <v>3082</v>
      </c>
      <c r="F454" s="5">
        <f t="shared" si="74"/>
        <v>3054</v>
      </c>
      <c r="G454" s="52"/>
      <c r="H454" s="50"/>
      <c r="I454" s="44"/>
      <c r="J454" s="44">
        <v>79.32208230553726</v>
      </c>
      <c r="K454" s="44">
        <v>626.579357355203</v>
      </c>
      <c r="L454" s="44">
        <v>1027.3728459917857</v>
      </c>
      <c r="M454" s="44">
        <f t="shared" si="75"/>
        <v>-400.79348863658265</v>
      </c>
      <c r="N454" s="44">
        <f t="shared" si="76"/>
        <v>-65.78091761269938</v>
      </c>
      <c r="O454" s="44"/>
      <c r="P454" s="44"/>
      <c r="Q454" s="44"/>
      <c r="R454" s="44">
        <f t="shared" si="77"/>
        <v>0</v>
      </c>
      <c r="S454" s="44">
        <f t="shared" si="78"/>
        <v>-65.78091761269938</v>
      </c>
      <c r="T454" s="44">
        <f t="shared" si="79"/>
        <v>2988.2190823873007</v>
      </c>
      <c r="U454" s="5">
        <v>250</v>
      </c>
      <c r="V454" s="29">
        <v>11.30030959752322</v>
      </c>
      <c r="W454" s="30">
        <v>7.526488856412131</v>
      </c>
      <c r="X454" s="30">
        <v>6.659505907626208</v>
      </c>
      <c r="Y454" s="30">
        <v>7.673267326732673</v>
      </c>
      <c r="Z454" s="30">
        <v>7.949070887818308</v>
      </c>
      <c r="AA454" s="30">
        <v>5.4072553045859</v>
      </c>
      <c r="AB454" s="31">
        <v>7.304700710179237</v>
      </c>
      <c r="AC454" s="17">
        <v>8.261731658955718</v>
      </c>
      <c r="AD454" s="49">
        <f t="shared" si="72"/>
        <v>8.366187120399283</v>
      </c>
      <c r="AE454" s="59">
        <f t="shared" si="73"/>
        <v>0.0126432890531292</v>
      </c>
    </row>
    <row r="455" spans="1:31" ht="12">
      <c r="A455" s="13" t="s">
        <v>710</v>
      </c>
      <c r="B455" s="19" t="s">
        <v>273</v>
      </c>
      <c r="C455" s="5" t="s">
        <v>44</v>
      </c>
      <c r="D455" s="8">
        <v>2931</v>
      </c>
      <c r="E455" s="8">
        <v>2962</v>
      </c>
      <c r="F455" s="5">
        <f t="shared" si="74"/>
        <v>2946.5</v>
      </c>
      <c r="G455" s="52"/>
      <c r="H455" s="50"/>
      <c r="I455" s="44"/>
      <c r="J455" s="44">
        <v>64.9120448957017</v>
      </c>
      <c r="K455" s="44">
        <v>106.89315931073594</v>
      </c>
      <c r="L455" s="44">
        <v>1073.463274980986</v>
      </c>
      <c r="M455" s="44">
        <f t="shared" si="75"/>
        <v>-966.5701156702501</v>
      </c>
      <c r="N455" s="44">
        <f t="shared" si="76"/>
        <v>-158.63997532019428</v>
      </c>
      <c r="O455" s="44"/>
      <c r="P455" s="44"/>
      <c r="Q455" s="44"/>
      <c r="R455" s="44">
        <f t="shared" si="77"/>
        <v>0</v>
      </c>
      <c r="S455" s="44">
        <f t="shared" si="78"/>
        <v>-158.63997532019428</v>
      </c>
      <c r="T455" s="44">
        <f t="shared" si="79"/>
        <v>2787.8600246798055</v>
      </c>
      <c r="U455" s="5">
        <v>107</v>
      </c>
      <c r="V455" s="29">
        <v>4.824726724462872</v>
      </c>
      <c r="W455" s="30">
        <v>3.5012504465880676</v>
      </c>
      <c r="X455" s="30">
        <v>3.9603960396039604</v>
      </c>
      <c r="Y455" s="30">
        <v>4.867724867724868</v>
      </c>
      <c r="Z455" s="30">
        <v>3.156434269857787</v>
      </c>
      <c r="AA455" s="30">
        <v>3.72502539790044</v>
      </c>
      <c r="AB455" s="31">
        <v>3.674719292276284</v>
      </c>
      <c r="AC455" s="17">
        <v>3.650631183896281</v>
      </c>
      <c r="AD455" s="49">
        <f t="shared" si="72"/>
        <v>3.8380693095339065</v>
      </c>
      <c r="AE455" s="59">
        <f t="shared" si="73"/>
        <v>0.05134403235924113</v>
      </c>
    </row>
    <row r="456" spans="1:31" ht="12">
      <c r="A456" s="13" t="s">
        <v>710</v>
      </c>
      <c r="B456" s="19" t="s">
        <v>274</v>
      </c>
      <c r="C456" s="5" t="s">
        <v>45</v>
      </c>
      <c r="D456" s="8">
        <v>3183</v>
      </c>
      <c r="E456" s="8">
        <v>3227</v>
      </c>
      <c r="F456" s="5">
        <f t="shared" si="74"/>
        <v>3205</v>
      </c>
      <c r="G456" s="52"/>
      <c r="H456" s="50"/>
      <c r="I456" s="44"/>
      <c r="J456" s="44">
        <v>80.88903108001396</v>
      </c>
      <c r="K456" s="44">
        <v>234.23791023288686</v>
      </c>
      <c r="L456" s="44">
        <v>1098.2980821707627</v>
      </c>
      <c r="M456" s="44">
        <f t="shared" si="75"/>
        <v>-864.0601719378758</v>
      </c>
      <c r="N456" s="44">
        <f t="shared" si="76"/>
        <v>-141.81535527439283</v>
      </c>
      <c r="O456" s="44"/>
      <c r="P456" s="44"/>
      <c r="Q456" s="44"/>
      <c r="R456" s="44">
        <f t="shared" si="77"/>
        <v>0</v>
      </c>
      <c r="S456" s="44">
        <f t="shared" si="78"/>
        <v>-141.81535527439283</v>
      </c>
      <c r="T456" s="44">
        <f t="shared" si="79"/>
        <v>3063.184644725607</v>
      </c>
      <c r="U456" s="5">
        <v>177</v>
      </c>
      <c r="V456" s="29">
        <v>6.89419795221843</v>
      </c>
      <c r="W456" s="30">
        <v>4.5904887714663145</v>
      </c>
      <c r="X456" s="30">
        <v>4.935409075852931</v>
      </c>
      <c r="Y456" s="30">
        <v>5.055446836268754</v>
      </c>
      <c r="Z456" s="30">
        <v>6.795797767564019</v>
      </c>
      <c r="AA456" s="30">
        <v>6.81375730045425</v>
      </c>
      <c r="AB456" s="31">
        <v>5.4715159317669775</v>
      </c>
      <c r="AC456" s="17">
        <v>5.5607917059377945</v>
      </c>
      <c r="AD456" s="49">
        <f t="shared" si="72"/>
        <v>5.77830005464314</v>
      </c>
      <c r="AE456" s="59">
        <f t="shared" si="73"/>
        <v>0.03911463694514765</v>
      </c>
    </row>
    <row r="457" spans="1:31" ht="12">
      <c r="A457" s="13" t="s">
        <v>710</v>
      </c>
      <c r="B457" s="19" t="s">
        <v>275</v>
      </c>
      <c r="C457" s="5" t="s">
        <v>46</v>
      </c>
      <c r="D457" s="8">
        <v>3191</v>
      </c>
      <c r="E457" s="8">
        <v>3202</v>
      </c>
      <c r="F457" s="5">
        <f t="shared" si="74"/>
        <v>3196.5</v>
      </c>
      <c r="G457" s="52"/>
      <c r="H457" s="50"/>
      <c r="I457" s="44"/>
      <c r="J457" s="44">
        <v>154.62823226955925</v>
      </c>
      <c r="K457" s="44">
        <v>661.8777185150761</v>
      </c>
      <c r="L457" s="44">
        <v>1080.4978390775457</v>
      </c>
      <c r="M457" s="44">
        <f t="shared" si="75"/>
        <v>-418.62012056246954</v>
      </c>
      <c r="N457" s="44">
        <f t="shared" si="76"/>
        <v>-68.70674410259025</v>
      </c>
      <c r="O457" s="44"/>
      <c r="P457" s="44"/>
      <c r="Q457" s="44"/>
      <c r="R457" s="44">
        <f t="shared" si="77"/>
        <v>0</v>
      </c>
      <c r="S457" s="44">
        <f t="shared" si="78"/>
        <v>-68.70674410259025</v>
      </c>
      <c r="T457" s="44">
        <f t="shared" si="79"/>
        <v>3127.79325589741</v>
      </c>
      <c r="U457" s="5">
        <v>127</v>
      </c>
      <c r="V457" s="29">
        <v>5.719844357976654</v>
      </c>
      <c r="W457" s="30">
        <v>4.30379746835443</v>
      </c>
      <c r="X457" s="30">
        <v>3.959355290819902</v>
      </c>
      <c r="Y457" s="30">
        <v>4.582484725050916</v>
      </c>
      <c r="Z457" s="30">
        <v>4.766700234978181</v>
      </c>
      <c r="AA457" s="30">
        <v>4.346394468225222</v>
      </c>
      <c r="AB457" s="31">
        <v>4.723390488515044</v>
      </c>
      <c r="AC457" s="17">
        <v>3.9799435913506738</v>
      </c>
      <c r="AD457" s="49">
        <f t="shared" si="72"/>
        <v>4.060370670617161</v>
      </c>
      <c r="AE457" s="59">
        <f t="shared" si="73"/>
        <v>0.020208095270815737</v>
      </c>
    </row>
    <row r="458" spans="1:31" ht="12">
      <c r="A458" s="13" t="s">
        <v>710</v>
      </c>
      <c r="B458" s="19" t="s">
        <v>268</v>
      </c>
      <c r="C458" s="5" t="s">
        <v>47</v>
      </c>
      <c r="D458" s="8">
        <v>15401</v>
      </c>
      <c r="E458" s="8">
        <v>15577</v>
      </c>
      <c r="F458" s="5">
        <f t="shared" si="74"/>
        <v>15489</v>
      </c>
      <c r="G458" s="52"/>
      <c r="H458" s="50"/>
      <c r="I458" s="44"/>
      <c r="J458" s="44">
        <v>1089.870767383442</v>
      </c>
      <c r="K458" s="44">
        <v>2019.2697852500403</v>
      </c>
      <c r="L458" s="44">
        <v>4246.054617161038</v>
      </c>
      <c r="M458" s="44">
        <f t="shared" si="75"/>
        <v>-2226.784831910997</v>
      </c>
      <c r="N458" s="44">
        <f t="shared" si="76"/>
        <v>-365.47487352511826</v>
      </c>
      <c r="O458" s="44"/>
      <c r="P458" s="44"/>
      <c r="Q458" s="44"/>
      <c r="R458" s="44">
        <f t="shared" si="77"/>
        <v>0</v>
      </c>
      <c r="S458" s="44">
        <f t="shared" si="78"/>
        <v>-365.47487352511826</v>
      </c>
      <c r="T458" s="44">
        <f t="shared" si="79"/>
        <v>15123.525126474882</v>
      </c>
      <c r="U458" s="5">
        <v>1610</v>
      </c>
      <c r="V458" s="29">
        <v>6.932487539646578</v>
      </c>
      <c r="W458" s="30">
        <v>9.634362797302094</v>
      </c>
      <c r="X458" s="30">
        <v>9.068644601497446</v>
      </c>
      <c r="Y458" s="30">
        <v>9.241083771081007</v>
      </c>
      <c r="Z458" s="30">
        <v>9.800325998370008</v>
      </c>
      <c r="AA458" s="30">
        <v>9.309008286554397</v>
      </c>
      <c r="AB458" s="31">
        <v>8.264680682791802</v>
      </c>
      <c r="AC458" s="17">
        <v>10.453866632036881</v>
      </c>
      <c r="AD458" s="49">
        <f t="shared" si="72"/>
        <v>10.645666182559332</v>
      </c>
      <c r="AE458" s="59">
        <f t="shared" si="73"/>
        <v>0.01834723526457303</v>
      </c>
    </row>
    <row r="459" spans="1:31" ht="12">
      <c r="A459" s="13" t="s">
        <v>710</v>
      </c>
      <c r="B459" s="19" t="s">
        <v>269</v>
      </c>
      <c r="C459" s="5" t="s">
        <v>48</v>
      </c>
      <c r="D459" s="8">
        <v>3207</v>
      </c>
      <c r="E459" s="8">
        <v>3200</v>
      </c>
      <c r="F459" s="5">
        <f t="shared" si="74"/>
        <v>3203.5</v>
      </c>
      <c r="G459" s="52"/>
      <c r="H459" s="50"/>
      <c r="I459" s="44"/>
      <c r="J459" s="44">
        <v>100.8814121913504</v>
      </c>
      <c r="K459" s="44">
        <v>170.771914559985</v>
      </c>
      <c r="L459" s="44">
        <v>1118.3911787774655</v>
      </c>
      <c r="M459" s="44">
        <f t="shared" si="75"/>
        <v>-947.6192642174805</v>
      </c>
      <c r="N459" s="44">
        <f t="shared" si="76"/>
        <v>-155.52963437542036</v>
      </c>
      <c r="O459" s="44"/>
      <c r="P459" s="44"/>
      <c r="Q459" s="44"/>
      <c r="R459" s="44">
        <f t="shared" si="77"/>
        <v>0</v>
      </c>
      <c r="S459" s="44">
        <f t="shared" si="78"/>
        <v>-155.52963437542036</v>
      </c>
      <c r="T459" s="44">
        <f t="shared" si="79"/>
        <v>3047.9703656245797</v>
      </c>
      <c r="U459" s="5">
        <v>180</v>
      </c>
      <c r="V459" s="29">
        <v>5.167498218104063</v>
      </c>
      <c r="W459" s="30">
        <v>5.3999325008437395</v>
      </c>
      <c r="X459" s="30">
        <v>5.170113408939293</v>
      </c>
      <c r="Y459" s="30">
        <v>4.582651391162029</v>
      </c>
      <c r="Z459" s="30">
        <v>6.282894736842105</v>
      </c>
      <c r="AA459" s="30">
        <v>3.643985811028701</v>
      </c>
      <c r="AB459" s="31">
        <v>4.4529262086514</v>
      </c>
      <c r="AC459" s="17">
        <v>5.612722170252573</v>
      </c>
      <c r="AD459" s="49">
        <f t="shared" si="72"/>
        <v>5.9055692282990755</v>
      </c>
      <c r="AE459" s="59">
        <f t="shared" si="73"/>
        <v>0.05217558417528525</v>
      </c>
    </row>
    <row r="460" spans="1:31" ht="12">
      <c r="A460" s="13" t="s">
        <v>710</v>
      </c>
      <c r="B460" s="19" t="s">
        <v>276</v>
      </c>
      <c r="C460" s="5" t="s">
        <v>49</v>
      </c>
      <c r="D460" s="8">
        <v>3563</v>
      </c>
      <c r="E460" s="8">
        <v>3634</v>
      </c>
      <c r="F460" s="5">
        <f t="shared" si="74"/>
        <v>3598.5</v>
      </c>
      <c r="G460" s="52"/>
      <c r="H460" s="50"/>
      <c r="I460" s="44"/>
      <c r="J460" s="44">
        <v>201.21440801600548</v>
      </c>
      <c r="K460" s="44">
        <v>509.9057950365225</v>
      </c>
      <c r="L460" s="44">
        <v>1132.507963705869</v>
      </c>
      <c r="M460" s="44">
        <f t="shared" si="75"/>
        <v>-622.6021686693466</v>
      </c>
      <c r="N460" s="44">
        <f t="shared" si="76"/>
        <v>-102.1856470324604</v>
      </c>
      <c r="O460" s="44"/>
      <c r="P460" s="44"/>
      <c r="Q460" s="44"/>
      <c r="R460" s="44">
        <f t="shared" si="77"/>
        <v>0</v>
      </c>
      <c r="S460" s="44">
        <f t="shared" si="78"/>
        <v>-102.1856470324604</v>
      </c>
      <c r="T460" s="44">
        <f t="shared" si="79"/>
        <v>3496.3143529675394</v>
      </c>
      <c r="U460" s="5">
        <v>267</v>
      </c>
      <c r="V460" s="29">
        <v>6.3611697316852585</v>
      </c>
      <c r="W460" s="30">
        <v>6.077510275983558</v>
      </c>
      <c r="X460" s="30">
        <v>7.419168591224018</v>
      </c>
      <c r="Y460" s="30">
        <v>6.235565819861432</v>
      </c>
      <c r="Z460" s="30">
        <v>6.875176105945337</v>
      </c>
      <c r="AA460" s="30">
        <v>7.425049033342673</v>
      </c>
      <c r="AB460" s="31">
        <v>7.086614173228346</v>
      </c>
      <c r="AC460" s="17">
        <v>7.493685096828516</v>
      </c>
      <c r="AD460" s="49">
        <f t="shared" si="72"/>
        <v>7.63661310297744</v>
      </c>
      <c r="AE460" s="59">
        <f t="shared" si="73"/>
        <v>0.019073126813056722</v>
      </c>
    </row>
    <row r="461" spans="1:31" ht="12">
      <c r="A461" s="13" t="s">
        <v>710</v>
      </c>
      <c r="B461" s="19" t="s">
        <v>277</v>
      </c>
      <c r="C461" s="5" t="s">
        <v>50</v>
      </c>
      <c r="D461" s="8">
        <v>5578</v>
      </c>
      <c r="E461" s="8">
        <v>5690</v>
      </c>
      <c r="F461" s="5">
        <f t="shared" si="74"/>
        <v>5634</v>
      </c>
      <c r="G461" s="52"/>
      <c r="H461" s="50"/>
      <c r="I461" s="44"/>
      <c r="J461" s="44">
        <v>173.5987936409088</v>
      </c>
      <c r="K461" s="44">
        <v>356.18983840656733</v>
      </c>
      <c r="L461" s="44">
        <v>1931.2934673537231</v>
      </c>
      <c r="M461" s="44">
        <f t="shared" si="75"/>
        <v>-1575.1036289471558</v>
      </c>
      <c r="N461" s="44">
        <f t="shared" si="76"/>
        <v>-258.51658019620703</v>
      </c>
      <c r="O461" s="44"/>
      <c r="P461" s="44"/>
      <c r="Q461" s="44"/>
      <c r="R461" s="44">
        <f t="shared" si="77"/>
        <v>0</v>
      </c>
      <c r="S461" s="44">
        <f t="shared" si="78"/>
        <v>-258.51658019620703</v>
      </c>
      <c r="T461" s="44">
        <f t="shared" si="79"/>
        <v>5375.483419803793</v>
      </c>
      <c r="U461" s="5">
        <v>182</v>
      </c>
      <c r="V461" s="29">
        <v>5.428150641699979</v>
      </c>
      <c r="W461" s="30">
        <v>3.54158376442499</v>
      </c>
      <c r="X461" s="30">
        <v>4.768555466879489</v>
      </c>
      <c r="Y461" s="30">
        <v>4.282655246252676</v>
      </c>
      <c r="Z461" s="30">
        <v>4.083991523791177</v>
      </c>
      <c r="AA461" s="30">
        <v>4.342129889575145</v>
      </c>
      <c r="AB461" s="31">
        <v>4.148311306901616</v>
      </c>
      <c r="AC461" s="17">
        <v>3.2628182144137687</v>
      </c>
      <c r="AD461" s="49">
        <f t="shared" si="72"/>
        <v>3.3857420028400544</v>
      </c>
      <c r="AE461" s="59">
        <f t="shared" si="73"/>
        <v>0.03767411493636382</v>
      </c>
    </row>
    <row r="462" spans="1:31" ht="12">
      <c r="A462" s="13" t="s">
        <v>710</v>
      </c>
      <c r="B462" s="19" t="s">
        <v>278</v>
      </c>
      <c r="C462" s="5" t="s">
        <v>51</v>
      </c>
      <c r="D462" s="8">
        <v>6495</v>
      </c>
      <c r="E462" s="8">
        <v>6532</v>
      </c>
      <c r="F462" s="5">
        <f t="shared" si="74"/>
        <v>6513.5</v>
      </c>
      <c r="G462" s="52"/>
      <c r="H462" s="50"/>
      <c r="I462" s="44"/>
      <c r="J462" s="44">
        <v>231.42105273529498</v>
      </c>
      <c r="K462" s="44">
        <v>771.4383052829758</v>
      </c>
      <c r="L462" s="44">
        <v>1933.2447442778814</v>
      </c>
      <c r="M462" s="44">
        <f t="shared" si="75"/>
        <v>-1161.8064389949056</v>
      </c>
      <c r="N462" s="44">
        <f t="shared" si="76"/>
        <v>-190.6834711946262</v>
      </c>
      <c r="O462" s="44"/>
      <c r="P462" s="44"/>
      <c r="Q462" s="44"/>
      <c r="R462" s="44">
        <f t="shared" si="77"/>
        <v>0</v>
      </c>
      <c r="S462" s="44">
        <f t="shared" si="78"/>
        <v>-190.6834711946262</v>
      </c>
      <c r="T462" s="44">
        <f t="shared" si="79"/>
        <v>6322.816528805374</v>
      </c>
      <c r="U462" s="5">
        <v>509</v>
      </c>
      <c r="V462" s="29">
        <v>7.82608695652174</v>
      </c>
      <c r="W462" s="30">
        <v>6.9320627113433755</v>
      </c>
      <c r="X462" s="30">
        <v>7.092091335248753</v>
      </c>
      <c r="Y462" s="30">
        <v>7.3215375228798045</v>
      </c>
      <c r="Z462" s="30">
        <v>8.507076548470552</v>
      </c>
      <c r="AA462" s="30">
        <v>7.525568615478553</v>
      </c>
      <c r="AB462" s="31">
        <v>7.10582494663007</v>
      </c>
      <c r="AC462" s="17">
        <v>7.836797536566589</v>
      </c>
      <c r="AD462" s="49">
        <f t="shared" si="72"/>
        <v>8.050209865826517</v>
      </c>
      <c r="AE462" s="59">
        <f t="shared" si="73"/>
        <v>0.02723208405782378</v>
      </c>
    </row>
    <row r="463" spans="1:31" ht="12">
      <c r="A463" s="13" t="s">
        <v>710</v>
      </c>
      <c r="B463" s="19" t="s">
        <v>279</v>
      </c>
      <c r="C463" s="5" t="s">
        <v>52</v>
      </c>
      <c r="D463" s="8">
        <v>14737</v>
      </c>
      <c r="E463" s="8">
        <v>14789</v>
      </c>
      <c r="F463" s="5">
        <f t="shared" si="74"/>
        <v>14763</v>
      </c>
      <c r="G463" s="52"/>
      <c r="H463" s="50"/>
      <c r="I463" s="44"/>
      <c r="J463" s="44">
        <v>1143.3174750939766</v>
      </c>
      <c r="K463" s="44">
        <v>2887.3699090260397</v>
      </c>
      <c r="L463" s="44">
        <v>4134.43480917003</v>
      </c>
      <c r="M463" s="44">
        <f t="shared" si="75"/>
        <v>-1247.0649001439906</v>
      </c>
      <c r="N463" s="44">
        <f t="shared" si="76"/>
        <v>-204.6766621212354</v>
      </c>
      <c r="O463" s="44"/>
      <c r="P463" s="44"/>
      <c r="Q463" s="44"/>
      <c r="R463" s="44">
        <f t="shared" si="77"/>
        <v>0</v>
      </c>
      <c r="S463" s="44">
        <f t="shared" si="78"/>
        <v>-204.6766621212354</v>
      </c>
      <c r="T463" s="44">
        <f t="shared" si="79"/>
        <v>14558.323337878765</v>
      </c>
      <c r="U463" s="5">
        <v>1390</v>
      </c>
      <c r="V463" s="29">
        <v>11.258529188779379</v>
      </c>
      <c r="W463" s="30">
        <v>10.630034522439585</v>
      </c>
      <c r="X463" s="30">
        <v>10.85409252669039</v>
      </c>
      <c r="Y463" s="30">
        <v>10.656430483166643</v>
      </c>
      <c r="Z463" s="30">
        <v>10.722773661400812</v>
      </c>
      <c r="AA463" s="30">
        <v>10.80726469166494</v>
      </c>
      <c r="AB463" s="31">
        <v>10.419661805983433</v>
      </c>
      <c r="AC463" s="17">
        <v>9.432041799552147</v>
      </c>
      <c r="AD463" s="49">
        <f t="shared" si="72"/>
        <v>9.54780277742156</v>
      </c>
      <c r="AE463" s="59">
        <f t="shared" si="73"/>
        <v>0.012273162092529141</v>
      </c>
    </row>
    <row r="464" spans="1:31" ht="12">
      <c r="A464" s="13" t="s">
        <v>710</v>
      </c>
      <c r="B464" s="19" t="s">
        <v>270</v>
      </c>
      <c r="C464" s="5" t="s">
        <v>53</v>
      </c>
      <c r="D464" s="8">
        <v>2694</v>
      </c>
      <c r="E464" s="8">
        <v>2719</v>
      </c>
      <c r="F464" s="5">
        <f t="shared" si="74"/>
        <v>2706.5</v>
      </c>
      <c r="G464" s="52"/>
      <c r="H464" s="50"/>
      <c r="I464" s="44"/>
      <c r="J464" s="44">
        <v>94.84543076376282</v>
      </c>
      <c r="K464" s="44">
        <v>104.64864145814629</v>
      </c>
      <c r="L464" s="44">
        <v>853.7824795634856</v>
      </c>
      <c r="M464" s="44">
        <f t="shared" si="75"/>
        <v>-749.1338381053394</v>
      </c>
      <c r="N464" s="44">
        <f t="shared" si="76"/>
        <v>-122.95287394246024</v>
      </c>
      <c r="O464" s="44"/>
      <c r="P464" s="44"/>
      <c r="Q464" s="44"/>
      <c r="R464" s="44">
        <f t="shared" si="77"/>
        <v>0</v>
      </c>
      <c r="S464" s="44">
        <f t="shared" si="78"/>
        <v>-122.95287394246024</v>
      </c>
      <c r="T464" s="44">
        <f t="shared" si="79"/>
        <v>2583.5471260575396</v>
      </c>
      <c r="U464" s="5">
        <v>206</v>
      </c>
      <c r="V464" s="29">
        <v>4.99776885319054</v>
      </c>
      <c r="W464" s="30">
        <v>5.192697768762677</v>
      </c>
      <c r="X464" s="30">
        <v>5.681366706396504</v>
      </c>
      <c r="Y464" s="30">
        <v>5.852713178294574</v>
      </c>
      <c r="Z464" s="30">
        <v>6.003098373353989</v>
      </c>
      <c r="AA464" s="30">
        <v>7.904834996162702</v>
      </c>
      <c r="AB464" s="31">
        <v>6.556141672946496</v>
      </c>
      <c r="AC464" s="17">
        <v>7.646622123236822</v>
      </c>
      <c r="AD464" s="49">
        <f t="shared" si="72"/>
        <v>7.973533670909011</v>
      </c>
      <c r="AE464" s="59">
        <f t="shared" si="73"/>
        <v>0.042752413079071634</v>
      </c>
    </row>
    <row r="465" spans="1:31" ht="12">
      <c r="A465" s="13" t="s">
        <v>710</v>
      </c>
      <c r="B465" s="19" t="s">
        <v>280</v>
      </c>
      <c r="C465" s="5" t="s">
        <v>54</v>
      </c>
      <c r="D465" s="8">
        <v>3763</v>
      </c>
      <c r="E465" s="8">
        <v>3760</v>
      </c>
      <c r="F465" s="5">
        <f t="shared" si="74"/>
        <v>3761.5</v>
      </c>
      <c r="G465" s="52"/>
      <c r="H465" s="50"/>
      <c r="I465" s="44"/>
      <c r="J465" s="44">
        <v>118.35597009772074</v>
      </c>
      <c r="K465" s="44">
        <v>273.75185256843446</v>
      </c>
      <c r="L465" s="44">
        <v>1334.582268964629</v>
      </c>
      <c r="M465" s="44">
        <f t="shared" si="75"/>
        <v>-1060.8304163961946</v>
      </c>
      <c r="N465" s="44">
        <f t="shared" si="76"/>
        <v>-174.11060858146448</v>
      </c>
      <c r="O465" s="44"/>
      <c r="P465" s="44"/>
      <c r="Q465" s="44"/>
      <c r="R465" s="44">
        <f t="shared" si="77"/>
        <v>0</v>
      </c>
      <c r="S465" s="44">
        <f t="shared" si="78"/>
        <v>-174.11060858146448</v>
      </c>
      <c r="T465" s="44">
        <f t="shared" si="79"/>
        <v>3587.3893914185355</v>
      </c>
      <c r="U465" s="5">
        <v>142</v>
      </c>
      <c r="V465" s="29">
        <v>4.437400950871632</v>
      </c>
      <c r="W465" s="30">
        <v>3.4452296819787986</v>
      </c>
      <c r="X465" s="30">
        <v>4.728950403690888</v>
      </c>
      <c r="Y465" s="30">
        <v>3.9536853996046313</v>
      </c>
      <c r="Z465" s="30">
        <v>4.122855561704482</v>
      </c>
      <c r="AA465" s="30">
        <v>4.5932484781405645</v>
      </c>
      <c r="AB465" s="31">
        <v>4.133804732118575</v>
      </c>
      <c r="AC465" s="17">
        <v>3.7735849056603774</v>
      </c>
      <c r="AD465" s="49">
        <f t="shared" si="72"/>
        <v>3.9583101945855383</v>
      </c>
      <c r="AE465" s="59">
        <f t="shared" si="73"/>
        <v>0.04895220156516765</v>
      </c>
    </row>
    <row r="466" spans="1:31" ht="12">
      <c r="A466" s="13" t="s">
        <v>709</v>
      </c>
      <c r="B466" s="19" t="s">
        <v>648</v>
      </c>
      <c r="C466" s="5" t="s">
        <v>55</v>
      </c>
      <c r="D466" s="8">
        <v>7856</v>
      </c>
      <c r="E466" s="8">
        <v>8005</v>
      </c>
      <c r="F466" s="5">
        <f t="shared" si="74"/>
        <v>7930.5</v>
      </c>
      <c r="G466" s="52">
        <v>16658</v>
      </c>
      <c r="H466" s="50">
        <f aca="true" t="shared" si="80" ref="H466:H472">G466</f>
        <v>16658</v>
      </c>
      <c r="I466" s="44">
        <f aca="true" t="shared" si="81" ref="I466:I472">G466/365+(H466*10/24)/365</f>
        <v>64.65433789954338</v>
      </c>
      <c r="J466" s="44">
        <v>336.145025110007</v>
      </c>
      <c r="K466" s="44">
        <v>755.5222035031569</v>
      </c>
      <c r="L466" s="44">
        <v>2668.950144010286</v>
      </c>
      <c r="M466" s="44">
        <f t="shared" si="75"/>
        <v>-1913.4279405071288</v>
      </c>
      <c r="N466" s="44">
        <f t="shared" si="76"/>
        <v>-314.04463715343894</v>
      </c>
      <c r="O466" s="44"/>
      <c r="P466" s="44"/>
      <c r="Q466" s="44"/>
      <c r="R466" s="44">
        <f t="shared" si="77"/>
        <v>0</v>
      </c>
      <c r="S466" s="44">
        <f t="shared" si="78"/>
        <v>-249.39029925389556</v>
      </c>
      <c r="T466" s="44">
        <f t="shared" si="79"/>
        <v>7681.109700746105</v>
      </c>
      <c r="U466" s="5">
        <v>473</v>
      </c>
      <c r="V466" s="29">
        <v>4.685983640648828</v>
      </c>
      <c r="W466" s="30">
        <v>4.176178326843024</v>
      </c>
      <c r="X466" s="30">
        <v>4.308390022675737</v>
      </c>
      <c r="Y466" s="30">
        <v>4.78955007256894</v>
      </c>
      <c r="Z466" s="30">
        <v>5.548980933596318</v>
      </c>
      <c r="AA466" s="30">
        <v>5.6473649967469095</v>
      </c>
      <c r="AB466" s="31">
        <v>6.062941554271034</v>
      </c>
      <c r="AC466" s="17">
        <v>6.020875763747454</v>
      </c>
      <c r="AD466" s="49">
        <f t="shared" si="72"/>
        <v>6.15796438832341</v>
      </c>
      <c r="AE466" s="59">
        <f t="shared" si="73"/>
        <v>0.022768884453883895</v>
      </c>
    </row>
    <row r="467" spans="1:31" ht="12">
      <c r="A467" s="13" t="s">
        <v>709</v>
      </c>
      <c r="B467" s="19" t="s">
        <v>643</v>
      </c>
      <c r="C467" s="5" t="s">
        <v>56</v>
      </c>
      <c r="D467" s="8">
        <v>43203</v>
      </c>
      <c r="E467" s="8">
        <v>43633</v>
      </c>
      <c r="F467" s="5">
        <f t="shared" si="74"/>
        <v>43418</v>
      </c>
      <c r="G467" s="52">
        <v>42166</v>
      </c>
      <c r="H467" s="50">
        <f t="shared" si="80"/>
        <v>42166</v>
      </c>
      <c r="I467" s="44">
        <f t="shared" si="81"/>
        <v>163.6579908675799</v>
      </c>
      <c r="J467" s="44">
        <v>3804.2004557070964</v>
      </c>
      <c r="K467" s="44">
        <v>6024.78714306916</v>
      </c>
      <c r="L467" s="44">
        <v>11442.415431803705</v>
      </c>
      <c r="M467" s="44">
        <f t="shared" si="75"/>
        <v>-5417.628288734545</v>
      </c>
      <c r="N467" s="44">
        <f t="shared" si="76"/>
        <v>-889.1775196493257</v>
      </c>
      <c r="O467" s="44"/>
      <c r="P467" s="44"/>
      <c r="Q467" s="44"/>
      <c r="R467" s="44">
        <f t="shared" si="77"/>
        <v>0</v>
      </c>
      <c r="S467" s="44">
        <f t="shared" si="78"/>
        <v>-725.5195287817459</v>
      </c>
      <c r="T467" s="44">
        <f t="shared" si="79"/>
        <v>42692.48047121825</v>
      </c>
      <c r="U467" s="5">
        <v>2170</v>
      </c>
      <c r="V467" s="29">
        <v>5.6264486385981</v>
      </c>
      <c r="W467" s="30">
        <v>6.009939043795442</v>
      </c>
      <c r="X467" s="30">
        <v>5.9724386443319055</v>
      </c>
      <c r="Y467" s="30">
        <v>6.308540608220365</v>
      </c>
      <c r="Z467" s="30">
        <v>6.831173780487805</v>
      </c>
      <c r="AA467" s="30">
        <v>5.526023578330616</v>
      </c>
      <c r="AB467" s="31">
        <v>5.5428223958089715</v>
      </c>
      <c r="AC467" s="17">
        <v>5.022799342638243</v>
      </c>
      <c r="AD467" s="49">
        <f t="shared" si="72"/>
        <v>5.082862312165106</v>
      </c>
      <c r="AE467" s="59">
        <f t="shared" si="73"/>
        <v>0.011958066693405742</v>
      </c>
    </row>
    <row r="468" spans="1:31" ht="12">
      <c r="A468" s="13" t="s">
        <v>709</v>
      </c>
      <c r="B468" s="19" t="s">
        <v>652</v>
      </c>
      <c r="C468" s="5" t="s">
        <v>57</v>
      </c>
      <c r="D468" s="8">
        <v>18242</v>
      </c>
      <c r="E468" s="8">
        <v>18373</v>
      </c>
      <c r="F468" s="5">
        <f t="shared" si="74"/>
        <v>18307.5</v>
      </c>
      <c r="G468" s="52">
        <v>2584</v>
      </c>
      <c r="H468" s="50">
        <f t="shared" si="80"/>
        <v>2584</v>
      </c>
      <c r="I468" s="44">
        <f t="shared" si="81"/>
        <v>10.029223744292239</v>
      </c>
      <c r="J468" s="44">
        <v>1487.813620352303</v>
      </c>
      <c r="K468" s="44">
        <v>4484.605960199578</v>
      </c>
      <c r="L468" s="44">
        <v>5885.595906905527</v>
      </c>
      <c r="M468" s="44">
        <f t="shared" si="75"/>
        <v>-1400.9899467059495</v>
      </c>
      <c r="N468" s="44">
        <f t="shared" si="76"/>
        <v>-229.93987395850215</v>
      </c>
      <c r="O468" s="44">
        <v>6560</v>
      </c>
      <c r="P468" s="44"/>
      <c r="Q468" s="44">
        <f>O468+P468</f>
        <v>6560</v>
      </c>
      <c r="R468" s="44">
        <f t="shared" si="77"/>
        <v>1940.6666666666665</v>
      </c>
      <c r="S468" s="44">
        <f t="shared" si="78"/>
        <v>1720.7560164524566</v>
      </c>
      <c r="T468" s="44">
        <f t="shared" si="79"/>
        <v>20028.256016452455</v>
      </c>
      <c r="U468" s="5">
        <v>1125</v>
      </c>
      <c r="V468" s="29">
        <v>6.766435683922436</v>
      </c>
      <c r="W468" s="30">
        <v>5.171730888926611</v>
      </c>
      <c r="X468" s="30">
        <v>5.212922173274596</v>
      </c>
      <c r="Y468" s="30">
        <v>5.398903435157211</v>
      </c>
      <c r="Z468" s="30">
        <v>4.927504027554025</v>
      </c>
      <c r="AA468" s="30">
        <v>5.096806222075128</v>
      </c>
      <c r="AB468" s="31">
        <v>4.904437609841828</v>
      </c>
      <c r="AC468" s="17">
        <v>6.167086942221248</v>
      </c>
      <c r="AD468" s="49">
        <f t="shared" si="72"/>
        <v>5.61706420706753</v>
      </c>
      <c r="AE468" s="59">
        <f t="shared" si="73"/>
        <v>-0.08918679764154772</v>
      </c>
    </row>
    <row r="469" spans="1:31" ht="12">
      <c r="A469" s="13" t="s">
        <v>709</v>
      </c>
      <c r="B469" s="19" t="s">
        <v>649</v>
      </c>
      <c r="C469" s="5" t="s">
        <v>58</v>
      </c>
      <c r="D469" s="8">
        <v>64987</v>
      </c>
      <c r="E469" s="8">
        <v>65240</v>
      </c>
      <c r="F469" s="5">
        <f t="shared" si="74"/>
        <v>65113.5</v>
      </c>
      <c r="G469" s="52">
        <v>167371</v>
      </c>
      <c r="H469" s="50">
        <f t="shared" si="80"/>
        <v>167371</v>
      </c>
      <c r="I469" s="44">
        <f t="shared" si="81"/>
        <v>649.6134703196348</v>
      </c>
      <c r="J469" s="44">
        <v>10307.26648795683</v>
      </c>
      <c r="K469" s="44">
        <v>25522.132762040528</v>
      </c>
      <c r="L469" s="44">
        <v>10861.363209146677</v>
      </c>
      <c r="M469" s="44">
        <f t="shared" si="75"/>
        <v>14660.769552893851</v>
      </c>
      <c r="N469" s="44">
        <f t="shared" si="76"/>
        <v>2406.2239069261573</v>
      </c>
      <c r="O469" s="44"/>
      <c r="P469" s="44"/>
      <c r="Q469" s="44"/>
      <c r="R469" s="44">
        <f t="shared" si="77"/>
        <v>0</v>
      </c>
      <c r="S469" s="44">
        <f t="shared" si="78"/>
        <v>3055.837377245792</v>
      </c>
      <c r="T469" s="44">
        <f t="shared" si="79"/>
        <v>68169.33737724579</v>
      </c>
      <c r="U469" s="5">
        <v>5875</v>
      </c>
      <c r="V469" s="29">
        <v>9.054454027561185</v>
      </c>
      <c r="W469" s="30">
        <v>8.162623610608895</v>
      </c>
      <c r="X469" s="30">
        <v>8.164673052502861</v>
      </c>
      <c r="Y469" s="30">
        <v>8.443716358530306</v>
      </c>
      <c r="Z469" s="30">
        <v>8.716209910722618</v>
      </c>
      <c r="AA469" s="30">
        <v>8.81336494800626</v>
      </c>
      <c r="AB469" s="31">
        <v>8.757354417283073</v>
      </c>
      <c r="AC469" s="17">
        <v>9.040269592380014</v>
      </c>
      <c r="AD469" s="49">
        <f t="shared" si="72"/>
        <v>8.618244251793202</v>
      </c>
      <c r="AE469" s="59">
        <f t="shared" si="73"/>
        <v>-0.0466828269084513</v>
      </c>
    </row>
    <row r="470" spans="1:31" ht="12">
      <c r="A470" s="13" t="s">
        <v>709</v>
      </c>
      <c r="B470" s="19" t="s">
        <v>658</v>
      </c>
      <c r="C470" s="5" t="s">
        <v>59</v>
      </c>
      <c r="D470" s="8">
        <v>8214</v>
      </c>
      <c r="E470" s="8">
        <v>8230</v>
      </c>
      <c r="F470" s="5">
        <f t="shared" si="74"/>
        <v>8222</v>
      </c>
      <c r="G470" s="52">
        <v>10068</v>
      </c>
      <c r="H470" s="50">
        <f t="shared" si="80"/>
        <v>10068</v>
      </c>
      <c r="I470" s="44">
        <f t="shared" si="81"/>
        <v>39.07671232876712</v>
      </c>
      <c r="J470" s="44">
        <v>447.5436997880693</v>
      </c>
      <c r="K470" s="44">
        <v>688.0506089190969</v>
      </c>
      <c r="L470" s="44">
        <v>2704.209515059912</v>
      </c>
      <c r="M470" s="44">
        <f t="shared" si="75"/>
        <v>-2016.1589061408151</v>
      </c>
      <c r="N470" s="44">
        <f t="shared" si="76"/>
        <v>-330.9055327972554</v>
      </c>
      <c r="O470" s="44"/>
      <c r="P470" s="44"/>
      <c r="Q470" s="44"/>
      <c r="R470" s="44">
        <f t="shared" si="77"/>
        <v>0</v>
      </c>
      <c r="S470" s="44">
        <f t="shared" si="78"/>
        <v>-291.82882046848823</v>
      </c>
      <c r="T470" s="44">
        <f t="shared" si="79"/>
        <v>7930.171179531511</v>
      </c>
      <c r="U470" s="5">
        <v>450</v>
      </c>
      <c r="V470" s="29">
        <v>5</v>
      </c>
      <c r="W470" s="30">
        <v>5.69701646090535</v>
      </c>
      <c r="X470" s="30">
        <v>4.982795972983306</v>
      </c>
      <c r="Y470" s="30">
        <v>5.216398020053306</v>
      </c>
      <c r="Z470" s="30">
        <v>5.774541802661311</v>
      </c>
      <c r="AA470" s="30">
        <v>4.925558312655086</v>
      </c>
      <c r="AB470" s="31">
        <v>5.910602142593277</v>
      </c>
      <c r="AC470" s="17">
        <v>5.47845142439737</v>
      </c>
      <c r="AD470" s="49">
        <f aca="true" t="shared" si="82" ref="AD470:AD501">U470/T470*100</f>
        <v>5.674530723390823</v>
      </c>
      <c r="AE470" s="59">
        <f aca="true" t="shared" si="83" ref="AE470:AE501">(AD470-AC470)/AC470</f>
        <v>0.035791008042938166</v>
      </c>
    </row>
    <row r="471" spans="1:31" ht="12">
      <c r="A471" s="13" t="s">
        <v>709</v>
      </c>
      <c r="B471" s="19" t="s">
        <v>655</v>
      </c>
      <c r="C471" s="5" t="s">
        <v>60</v>
      </c>
      <c r="D471" s="8">
        <v>9242</v>
      </c>
      <c r="E471" s="8">
        <v>9348</v>
      </c>
      <c r="F471" s="5">
        <f t="shared" si="74"/>
        <v>9295</v>
      </c>
      <c r="G471" s="52">
        <v>12927</v>
      </c>
      <c r="H471" s="50">
        <f t="shared" si="80"/>
        <v>12927</v>
      </c>
      <c r="I471" s="44">
        <f t="shared" si="81"/>
        <v>50.17328767123288</v>
      </c>
      <c r="J471" s="44">
        <v>529.8729496020694</v>
      </c>
      <c r="K471" s="44">
        <v>1822.0722653603668</v>
      </c>
      <c r="L471" s="44">
        <v>2907.930172612103</v>
      </c>
      <c r="M471" s="44">
        <f t="shared" si="75"/>
        <v>-1085.8579072517362</v>
      </c>
      <c r="N471" s="44">
        <f t="shared" si="76"/>
        <v>-178.2182883734228</v>
      </c>
      <c r="O471" s="44"/>
      <c r="P471" s="44"/>
      <c r="Q471" s="44"/>
      <c r="R471" s="44">
        <f t="shared" si="77"/>
        <v>0</v>
      </c>
      <c r="S471" s="44">
        <f t="shared" si="78"/>
        <v>-128.04500070218992</v>
      </c>
      <c r="T471" s="44">
        <f t="shared" si="79"/>
        <v>9166.95499929781</v>
      </c>
      <c r="U471" s="5">
        <v>400</v>
      </c>
      <c r="V471" s="29">
        <v>4.138266796494645</v>
      </c>
      <c r="W471" s="30">
        <v>3.9234112533771874</v>
      </c>
      <c r="X471" s="30">
        <v>4.858534322820037</v>
      </c>
      <c r="Y471" s="30">
        <v>4.494123069831758</v>
      </c>
      <c r="Z471" s="30">
        <v>3.7562414888788016</v>
      </c>
      <c r="AA471" s="30">
        <v>4.215196894065446</v>
      </c>
      <c r="AB471" s="31">
        <v>3.809106830122592</v>
      </c>
      <c r="AC471" s="17">
        <v>4.328067517853278</v>
      </c>
      <c r="AD471" s="49">
        <f t="shared" si="82"/>
        <v>4.363499112089457</v>
      </c>
      <c r="AE471" s="59">
        <f t="shared" si="83"/>
        <v>0.008186469848269037</v>
      </c>
    </row>
    <row r="472" spans="1:31" ht="12">
      <c r="A472" s="13" t="s">
        <v>709</v>
      </c>
      <c r="B472" s="19" t="s">
        <v>653</v>
      </c>
      <c r="C472" s="5" t="s">
        <v>61</v>
      </c>
      <c r="D472" s="8">
        <v>73807</v>
      </c>
      <c r="E472" s="8">
        <v>74505</v>
      </c>
      <c r="F472" s="5">
        <f t="shared" si="74"/>
        <v>74156</v>
      </c>
      <c r="G472" s="52">
        <v>190319</v>
      </c>
      <c r="H472" s="50">
        <f t="shared" si="80"/>
        <v>190319</v>
      </c>
      <c r="I472" s="44">
        <f t="shared" si="81"/>
        <v>738.6810502283105</v>
      </c>
      <c r="J472" s="44">
        <v>12346.834907333681</v>
      </c>
      <c r="K472" s="44">
        <v>34870.232682881135</v>
      </c>
      <c r="L472" s="44">
        <v>15193.706154866966</v>
      </c>
      <c r="M472" s="44">
        <f t="shared" si="75"/>
        <v>19676.52652801417</v>
      </c>
      <c r="N472" s="44">
        <f t="shared" si="76"/>
        <v>3229.443609092736</v>
      </c>
      <c r="O472" s="44">
        <f>3161+4641</f>
        <v>7802</v>
      </c>
      <c r="P472" s="44">
        <v>1544</v>
      </c>
      <c r="Q472" s="44">
        <f>O472+P472</f>
        <v>9346</v>
      </c>
      <c r="R472" s="44">
        <f t="shared" si="77"/>
        <v>3023.0553196347028</v>
      </c>
      <c r="S472" s="44">
        <f t="shared" si="78"/>
        <v>6991.17997895575</v>
      </c>
      <c r="T472" s="44">
        <f t="shared" si="79"/>
        <v>81147.17997895576</v>
      </c>
      <c r="U472" s="5">
        <v>8034</v>
      </c>
      <c r="V472" s="29">
        <v>11.360898057539158</v>
      </c>
      <c r="W472" s="30">
        <v>11.110471972159107</v>
      </c>
      <c r="X472" s="30">
        <v>11.172984936103376</v>
      </c>
      <c r="Y472" s="30">
        <v>11.124334126714269</v>
      </c>
      <c r="Z472" s="30">
        <v>11.840431628531094</v>
      </c>
      <c r="AA472" s="30">
        <v>10.853903062988316</v>
      </c>
      <c r="AB472" s="31">
        <v>10.645024429633077</v>
      </c>
      <c r="AC472" s="17">
        <v>10.885146395328356</v>
      </c>
      <c r="AD472" s="49">
        <f t="shared" si="82"/>
        <v>9.90052889340516</v>
      </c>
      <c r="AE472" s="59">
        <f t="shared" si="83"/>
        <v>-0.09045514558681275</v>
      </c>
    </row>
    <row r="473" spans="1:31" ht="12">
      <c r="A473" s="13" t="s">
        <v>709</v>
      </c>
      <c r="B473" s="19" t="s">
        <v>656</v>
      </c>
      <c r="C473" s="5" t="s">
        <v>62</v>
      </c>
      <c r="D473" s="8">
        <v>12264</v>
      </c>
      <c r="E473" s="8">
        <v>12313</v>
      </c>
      <c r="F473" s="5">
        <f t="shared" si="74"/>
        <v>12288.5</v>
      </c>
      <c r="G473" s="52"/>
      <c r="H473" s="50"/>
      <c r="I473" s="44"/>
      <c r="J473" s="44">
        <v>768.9186945042417</v>
      </c>
      <c r="K473" s="44">
        <v>1849.8897692752575</v>
      </c>
      <c r="L473" s="44">
        <v>4032.7734441798198</v>
      </c>
      <c r="M473" s="44">
        <f t="shared" si="75"/>
        <v>-2182.883674904562</v>
      </c>
      <c r="N473" s="44">
        <f t="shared" si="76"/>
        <v>-358.2695209582231</v>
      </c>
      <c r="O473" s="44"/>
      <c r="P473" s="44"/>
      <c r="Q473" s="44"/>
      <c r="R473" s="44">
        <f t="shared" si="77"/>
        <v>0</v>
      </c>
      <c r="S473" s="44">
        <f t="shared" si="78"/>
        <v>-358.2695209582231</v>
      </c>
      <c r="T473" s="44">
        <f t="shared" si="79"/>
        <v>11930.230479041777</v>
      </c>
      <c r="U473" s="5">
        <v>578</v>
      </c>
      <c r="V473" s="29">
        <v>5.234610417563496</v>
      </c>
      <c r="W473" s="30">
        <v>4.801509045700078</v>
      </c>
      <c r="X473" s="30">
        <v>4.985163204747774</v>
      </c>
      <c r="Y473" s="30">
        <v>5.634158665992926</v>
      </c>
      <c r="Z473" s="30">
        <v>5.536042816524502</v>
      </c>
      <c r="AA473" s="30">
        <v>4.925088982700108</v>
      </c>
      <c r="AB473" s="31">
        <v>4.378427039855962</v>
      </c>
      <c r="AC473" s="17">
        <v>4.712981082844096</v>
      </c>
      <c r="AD473" s="49">
        <f t="shared" si="82"/>
        <v>4.844835152308176</v>
      </c>
      <c r="AE473" s="59">
        <f t="shared" si="83"/>
        <v>0.027976787334039296</v>
      </c>
    </row>
    <row r="474" spans="1:31" ht="12">
      <c r="A474" s="13" t="s">
        <v>709</v>
      </c>
      <c r="B474" s="19" t="s">
        <v>644</v>
      </c>
      <c r="C474" s="5" t="s">
        <v>63</v>
      </c>
      <c r="D474" s="8">
        <v>15070</v>
      </c>
      <c r="E474" s="8">
        <v>15171</v>
      </c>
      <c r="F474" s="5">
        <f t="shared" si="74"/>
        <v>15120.5</v>
      </c>
      <c r="G474" s="52">
        <v>11545</v>
      </c>
      <c r="H474" s="50">
        <f>G474</f>
        <v>11545</v>
      </c>
      <c r="I474" s="44">
        <f>G474/365+(H474*10/24)/365</f>
        <v>44.80936073059361</v>
      </c>
      <c r="J474" s="44">
        <v>1400.5989154815518</v>
      </c>
      <c r="K474" s="44">
        <v>3362.8826603280318</v>
      </c>
      <c r="L474" s="44">
        <v>4067.8791201315526</v>
      </c>
      <c r="M474" s="44">
        <f t="shared" si="75"/>
        <v>-704.9964598035208</v>
      </c>
      <c r="N474" s="44">
        <f t="shared" si="76"/>
        <v>-115.7087511509717</v>
      </c>
      <c r="O474" s="44"/>
      <c r="P474" s="44"/>
      <c r="Q474" s="44"/>
      <c r="R474" s="44">
        <f t="shared" si="77"/>
        <v>0</v>
      </c>
      <c r="S474" s="44">
        <f t="shared" si="78"/>
        <v>-70.89939042037808</v>
      </c>
      <c r="T474" s="44">
        <f t="shared" si="79"/>
        <v>15049.600609579622</v>
      </c>
      <c r="U474" s="5">
        <v>1183</v>
      </c>
      <c r="V474" s="29">
        <v>8.495216004639024</v>
      </c>
      <c r="W474" s="30">
        <v>7.657752509300203</v>
      </c>
      <c r="X474" s="30">
        <v>7.276261889884052</v>
      </c>
      <c r="Y474" s="30">
        <v>7.3797678275290215</v>
      </c>
      <c r="Z474" s="30">
        <v>7.044274391910359</v>
      </c>
      <c r="AA474" s="30">
        <v>7.13514971675209</v>
      </c>
      <c r="AB474" s="31">
        <v>8.130408532904005</v>
      </c>
      <c r="AC474" s="17">
        <v>7.850033178500332</v>
      </c>
      <c r="AD474" s="49">
        <f t="shared" si="82"/>
        <v>7.860673719453905</v>
      </c>
      <c r="AE474" s="59">
        <f t="shared" si="83"/>
        <v>0.0013554771950156008</v>
      </c>
    </row>
    <row r="475" spans="1:31" ht="12">
      <c r="A475" s="13" t="s">
        <v>709</v>
      </c>
      <c r="B475" s="19" t="s">
        <v>657</v>
      </c>
      <c r="C475" s="5" t="s">
        <v>64</v>
      </c>
      <c r="D475" s="8">
        <v>14322</v>
      </c>
      <c r="E475" s="8">
        <v>14367</v>
      </c>
      <c r="F475" s="5">
        <f t="shared" si="74"/>
        <v>14344.5</v>
      </c>
      <c r="G475" s="52">
        <v>12353</v>
      </c>
      <c r="H475" s="50">
        <f>G475</f>
        <v>12353</v>
      </c>
      <c r="I475" s="44">
        <f>G475/365+(H475*10/24)/365</f>
        <v>47.945433789954336</v>
      </c>
      <c r="J475" s="44">
        <v>1120.7469351829516</v>
      </c>
      <c r="K475" s="44">
        <v>4176.910190155041</v>
      </c>
      <c r="L475" s="44">
        <v>4491.583145360161</v>
      </c>
      <c r="M475" s="44">
        <f t="shared" si="75"/>
        <v>-314.67295520512016</v>
      </c>
      <c r="N475" s="44">
        <f t="shared" si="76"/>
        <v>-51.64623759659378</v>
      </c>
      <c r="O475" s="44"/>
      <c r="P475" s="44"/>
      <c r="Q475" s="44"/>
      <c r="R475" s="44">
        <f t="shared" si="77"/>
        <v>0</v>
      </c>
      <c r="S475" s="44">
        <f t="shared" si="78"/>
        <v>-3.700803806639442</v>
      </c>
      <c r="T475" s="44">
        <f t="shared" si="79"/>
        <v>14340.79919619336</v>
      </c>
      <c r="U475" s="5">
        <v>685</v>
      </c>
      <c r="V475" s="29">
        <v>5.98474187097252</v>
      </c>
      <c r="W475" s="30">
        <v>5.363283822345796</v>
      </c>
      <c r="X475" s="30">
        <v>4.952158352202177</v>
      </c>
      <c r="Y475" s="30">
        <v>4.585959574005651</v>
      </c>
      <c r="Z475" s="30">
        <v>4.740486899407439</v>
      </c>
      <c r="AA475" s="30">
        <v>4.4165373218569215</v>
      </c>
      <c r="AB475" s="31">
        <v>4.337787728258588</v>
      </c>
      <c r="AC475" s="17">
        <v>4.782851557045106</v>
      </c>
      <c r="AD475" s="49">
        <f t="shared" si="82"/>
        <v>4.776581769458339</v>
      </c>
      <c r="AE475" s="59">
        <f t="shared" si="83"/>
        <v>-0.001310889019236159</v>
      </c>
    </row>
    <row r="476" spans="1:31" ht="12">
      <c r="A476" s="13" t="s">
        <v>709</v>
      </c>
      <c r="B476" s="19" t="s">
        <v>659</v>
      </c>
      <c r="C476" s="5" t="s">
        <v>65</v>
      </c>
      <c r="D476" s="8">
        <v>6687</v>
      </c>
      <c r="E476" s="8">
        <v>6685</v>
      </c>
      <c r="F476" s="5">
        <f t="shared" si="74"/>
        <v>6686</v>
      </c>
      <c r="G476" s="52"/>
      <c r="H476" s="50"/>
      <c r="I476" s="44"/>
      <c r="J476" s="44">
        <v>260.815060641488</v>
      </c>
      <c r="K476" s="44">
        <v>578.5211224457096</v>
      </c>
      <c r="L476" s="44">
        <v>2341.6320519508513</v>
      </c>
      <c r="M476" s="44">
        <f t="shared" si="75"/>
        <v>-1763.1109295051417</v>
      </c>
      <c r="N476" s="44">
        <f t="shared" si="76"/>
        <v>-289.3736003305956</v>
      </c>
      <c r="O476" s="44"/>
      <c r="P476" s="44"/>
      <c r="Q476" s="44"/>
      <c r="R476" s="44">
        <f t="shared" si="77"/>
        <v>0</v>
      </c>
      <c r="S476" s="44">
        <f t="shared" si="78"/>
        <v>-289.3736003305956</v>
      </c>
      <c r="T476" s="44">
        <f t="shared" si="79"/>
        <v>6396.626399669404</v>
      </c>
      <c r="U476" s="5">
        <v>255</v>
      </c>
      <c r="V476" s="29">
        <v>3.5477402437143297</v>
      </c>
      <c r="W476" s="30">
        <v>3.2498101746393315</v>
      </c>
      <c r="X476" s="30">
        <v>3.3151680290644867</v>
      </c>
      <c r="Y476" s="30">
        <v>3.50037397157816</v>
      </c>
      <c r="Z476" s="30">
        <v>3.2503354704040555</v>
      </c>
      <c r="AA476" s="30">
        <v>3.506954720331459</v>
      </c>
      <c r="AB476" s="31">
        <v>3.8770053475935833</v>
      </c>
      <c r="AC476" s="17">
        <v>3.813369223867205</v>
      </c>
      <c r="AD476" s="49">
        <f t="shared" si="82"/>
        <v>3.9864763715632843</v>
      </c>
      <c r="AE476" s="59">
        <f t="shared" si="83"/>
        <v>0.04539480378994832</v>
      </c>
    </row>
    <row r="477" spans="1:31" ht="12">
      <c r="A477" s="13" t="s">
        <v>709</v>
      </c>
      <c r="B477" s="19" t="s">
        <v>650</v>
      </c>
      <c r="C477" s="5" t="s">
        <v>66</v>
      </c>
      <c r="D477" s="8">
        <v>10120</v>
      </c>
      <c r="E477" s="8">
        <v>10161</v>
      </c>
      <c r="F477" s="5">
        <f t="shared" si="74"/>
        <v>10140.5</v>
      </c>
      <c r="G477" s="52">
        <v>36323</v>
      </c>
      <c r="H477" s="50">
        <f aca="true" t="shared" si="84" ref="H477:H496">G477</f>
        <v>36323</v>
      </c>
      <c r="I477" s="44">
        <f aca="true" t="shared" si="85" ref="I477:I496">G477/365+(H477*10/24)/365</f>
        <v>140.97968036529682</v>
      </c>
      <c r="J477" s="44">
        <v>800.8806357446829</v>
      </c>
      <c r="K477" s="44">
        <v>3258.7876583739967</v>
      </c>
      <c r="L477" s="44">
        <v>3123.9021610976456</v>
      </c>
      <c r="M477" s="44">
        <f t="shared" si="75"/>
        <v>134.8854972763511</v>
      </c>
      <c r="N477" s="44">
        <f t="shared" si="76"/>
        <v>22.138313208798376</v>
      </c>
      <c r="O477" s="44"/>
      <c r="P477" s="44"/>
      <c r="Q477" s="44"/>
      <c r="R477" s="44">
        <f t="shared" si="77"/>
        <v>0</v>
      </c>
      <c r="S477" s="44">
        <f t="shared" si="78"/>
        <v>163.11799357409518</v>
      </c>
      <c r="T477" s="44">
        <f t="shared" si="79"/>
        <v>10303.617993574095</v>
      </c>
      <c r="U477" s="5">
        <v>547</v>
      </c>
      <c r="V477" s="29">
        <v>3.460738144781514</v>
      </c>
      <c r="W477" s="30">
        <v>5.469413763806287</v>
      </c>
      <c r="X477" s="30">
        <v>4.517539294264599</v>
      </c>
      <c r="Y477" s="30">
        <v>5.206832681621733</v>
      </c>
      <c r="Z477" s="30">
        <v>5.94473335372693</v>
      </c>
      <c r="AA477" s="30">
        <v>5.401620486145844</v>
      </c>
      <c r="AB477" s="31">
        <v>4.953745150701283</v>
      </c>
      <c r="AC477" s="17">
        <v>5.405138339920948</v>
      </c>
      <c r="AD477" s="49">
        <f t="shared" si="82"/>
        <v>5.308814829326353</v>
      </c>
      <c r="AE477" s="59">
        <f t="shared" si="83"/>
        <v>-0.01782072993084646</v>
      </c>
    </row>
    <row r="478" spans="1:31" ht="12">
      <c r="A478" s="13" t="s">
        <v>709</v>
      </c>
      <c r="B478" s="19" t="s">
        <v>660</v>
      </c>
      <c r="C478" s="5" t="s">
        <v>67</v>
      </c>
      <c r="D478" s="8">
        <v>39579</v>
      </c>
      <c r="E478" s="8">
        <v>39726</v>
      </c>
      <c r="F478" s="5">
        <f t="shared" si="74"/>
        <v>39652.5</v>
      </c>
      <c r="G478" s="52">
        <v>48417</v>
      </c>
      <c r="H478" s="50">
        <f t="shared" si="84"/>
        <v>48417</v>
      </c>
      <c r="I478" s="44">
        <f t="shared" si="85"/>
        <v>187.9198630136986</v>
      </c>
      <c r="J478" s="44">
        <v>5895.240358482337</v>
      </c>
      <c r="K478" s="44">
        <v>9530.599255755522</v>
      </c>
      <c r="L478" s="44">
        <v>8810.679071657994</v>
      </c>
      <c r="M478" s="44">
        <f t="shared" si="75"/>
        <v>719.9201840975275</v>
      </c>
      <c r="N478" s="44">
        <f t="shared" si="76"/>
        <v>118.15813295504795</v>
      </c>
      <c r="O478" s="44"/>
      <c r="P478" s="44"/>
      <c r="Q478" s="44"/>
      <c r="R478" s="44">
        <f t="shared" si="77"/>
        <v>0</v>
      </c>
      <c r="S478" s="44">
        <f t="shared" si="78"/>
        <v>306.07799596874656</v>
      </c>
      <c r="T478" s="44">
        <f t="shared" si="79"/>
        <v>39958.57799596875</v>
      </c>
      <c r="U478" s="5">
        <v>4129</v>
      </c>
      <c r="V478" s="29">
        <v>10.21078418176434</v>
      </c>
      <c r="W478" s="30">
        <v>10.453025875911448</v>
      </c>
      <c r="X478" s="30">
        <v>11.059690956153425</v>
      </c>
      <c r="Y478" s="30">
        <v>11.16142295781612</v>
      </c>
      <c r="Z478" s="30">
        <v>11.38611311424745</v>
      </c>
      <c r="AA478" s="30">
        <v>11.539739755093693</v>
      </c>
      <c r="AB478" s="31">
        <v>11.239156427281284</v>
      </c>
      <c r="AC478" s="17">
        <v>10.43229995704793</v>
      </c>
      <c r="AD478" s="49">
        <f t="shared" si="82"/>
        <v>10.333200546867701</v>
      </c>
      <c r="AE478" s="59">
        <f t="shared" si="83"/>
        <v>-0.009499286886711686</v>
      </c>
    </row>
    <row r="479" spans="1:31" ht="12">
      <c r="A479" s="13" t="s">
        <v>709</v>
      </c>
      <c r="B479" s="19" t="s">
        <v>645</v>
      </c>
      <c r="C479" s="5" t="s">
        <v>68</v>
      </c>
      <c r="D479" s="8">
        <v>17942</v>
      </c>
      <c r="E479" s="8">
        <v>18106</v>
      </c>
      <c r="F479" s="5">
        <f t="shared" si="74"/>
        <v>18024</v>
      </c>
      <c r="G479" s="52">
        <v>19641</v>
      </c>
      <c r="H479" s="50">
        <f t="shared" si="84"/>
        <v>19641</v>
      </c>
      <c r="I479" s="44">
        <f t="shared" si="85"/>
        <v>76.23219178082192</v>
      </c>
      <c r="J479" s="44">
        <v>1728.6644690574744</v>
      </c>
      <c r="K479" s="44">
        <v>5661.203203243094</v>
      </c>
      <c r="L479" s="44">
        <v>5310.78173693272</v>
      </c>
      <c r="M479" s="44">
        <f t="shared" si="75"/>
        <v>350.42146631037394</v>
      </c>
      <c r="N479" s="44">
        <f t="shared" si="76"/>
        <v>57.51352319494751</v>
      </c>
      <c r="O479" s="44"/>
      <c r="P479" s="44"/>
      <c r="Q479" s="44"/>
      <c r="R479" s="44">
        <f t="shared" si="77"/>
        <v>0</v>
      </c>
      <c r="S479" s="44">
        <f t="shared" si="78"/>
        <v>133.74571497576943</v>
      </c>
      <c r="T479" s="44">
        <f t="shared" si="79"/>
        <v>18157.74571497577</v>
      </c>
      <c r="U479" s="5">
        <v>936</v>
      </c>
      <c r="V479" s="29">
        <v>9.197800113787217</v>
      </c>
      <c r="W479" s="30">
        <v>7.71864488226814</v>
      </c>
      <c r="X479" s="30">
        <v>8.684789721016001</v>
      </c>
      <c r="Y479" s="30">
        <v>8.112241896582152</v>
      </c>
      <c r="Z479" s="30">
        <v>7.88832133735779</v>
      </c>
      <c r="AA479" s="30">
        <v>7.326154198648184</v>
      </c>
      <c r="AB479" s="31">
        <v>7.356516822165678</v>
      </c>
      <c r="AC479" s="17">
        <v>5.2168097202095645</v>
      </c>
      <c r="AD479" s="49">
        <f t="shared" si="82"/>
        <v>5.154824914350603</v>
      </c>
      <c r="AE479" s="59">
        <f t="shared" si="83"/>
        <v>-0.011881745584631292</v>
      </c>
    </row>
    <row r="480" spans="1:31" ht="12">
      <c r="A480" s="13" t="s">
        <v>709</v>
      </c>
      <c r="B480" s="19" t="s">
        <v>654</v>
      </c>
      <c r="C480" s="5" t="s">
        <v>69</v>
      </c>
      <c r="D480" s="8">
        <v>20816</v>
      </c>
      <c r="E480" s="8">
        <v>20882</v>
      </c>
      <c r="F480" s="5">
        <f t="shared" si="74"/>
        <v>20849</v>
      </c>
      <c r="G480" s="52">
        <v>15499</v>
      </c>
      <c r="H480" s="50">
        <f t="shared" si="84"/>
        <v>15499</v>
      </c>
      <c r="I480" s="44">
        <f t="shared" si="85"/>
        <v>60.15593607305936</v>
      </c>
      <c r="J480" s="44">
        <v>1316.139801954952</v>
      </c>
      <c r="K480" s="44">
        <v>2768.150619209597</v>
      </c>
      <c r="L480" s="44">
        <v>6535.395229256774</v>
      </c>
      <c r="M480" s="44">
        <f t="shared" si="75"/>
        <v>-3767.2446100471766</v>
      </c>
      <c r="N480" s="44">
        <f t="shared" si="76"/>
        <v>-618.3054723853114</v>
      </c>
      <c r="O480" s="44"/>
      <c r="P480" s="44"/>
      <c r="Q480" s="44"/>
      <c r="R480" s="44">
        <f t="shared" si="77"/>
        <v>0</v>
      </c>
      <c r="S480" s="44">
        <f t="shared" si="78"/>
        <v>-558.149536312252</v>
      </c>
      <c r="T480" s="44">
        <f t="shared" si="79"/>
        <v>20290.850463687748</v>
      </c>
      <c r="U480" s="5">
        <v>1068</v>
      </c>
      <c r="V480" s="29">
        <v>5.021119324181626</v>
      </c>
      <c r="W480" s="30">
        <v>4.631087188341035</v>
      </c>
      <c r="X480" s="30">
        <v>4.753529973368172</v>
      </c>
      <c r="Y480" s="30">
        <v>4.67098703888335</v>
      </c>
      <c r="Z480" s="30">
        <v>5.323549689746873</v>
      </c>
      <c r="AA480" s="30">
        <v>5.823440324392984</v>
      </c>
      <c r="AB480" s="31">
        <v>5.055906660184735</v>
      </c>
      <c r="AC480" s="17">
        <v>5.130668716372021</v>
      </c>
      <c r="AD480" s="49">
        <f t="shared" si="82"/>
        <v>5.263456068099656</v>
      </c>
      <c r="AE480" s="59">
        <f t="shared" si="83"/>
        <v>0.025881100314255154</v>
      </c>
    </row>
    <row r="481" spans="1:31" ht="12">
      <c r="A481" s="13" t="s">
        <v>709</v>
      </c>
      <c r="B481" s="19" t="s">
        <v>651</v>
      </c>
      <c r="C481" s="5" t="s">
        <v>70</v>
      </c>
      <c r="D481" s="8">
        <v>7047</v>
      </c>
      <c r="E481" s="8">
        <v>7064</v>
      </c>
      <c r="F481" s="5">
        <f t="shared" si="74"/>
        <v>7055.5</v>
      </c>
      <c r="G481" s="52">
        <v>185093</v>
      </c>
      <c r="H481" s="50">
        <f t="shared" si="84"/>
        <v>185093</v>
      </c>
      <c r="I481" s="44">
        <f t="shared" si="85"/>
        <v>718.3974885844749</v>
      </c>
      <c r="J481" s="44">
        <v>348.8597495161822</v>
      </c>
      <c r="K481" s="44">
        <v>1155.072722952181</v>
      </c>
      <c r="L481" s="44">
        <v>2321.946653272174</v>
      </c>
      <c r="M481" s="44">
        <f t="shared" si="75"/>
        <v>-1166.873930319993</v>
      </c>
      <c r="N481" s="44">
        <f t="shared" si="76"/>
        <v>-191.51518188556736</v>
      </c>
      <c r="O481" s="44"/>
      <c r="P481" s="44"/>
      <c r="Q481" s="44"/>
      <c r="R481" s="44">
        <f t="shared" si="77"/>
        <v>0</v>
      </c>
      <c r="S481" s="44">
        <f t="shared" si="78"/>
        <v>526.8823066989075</v>
      </c>
      <c r="T481" s="44">
        <f t="shared" si="79"/>
        <v>7582.382306698908</v>
      </c>
      <c r="U481" s="5">
        <v>392</v>
      </c>
      <c r="V481" s="29">
        <v>6.010362694300518</v>
      </c>
      <c r="W481" s="30">
        <v>6.219956300072833</v>
      </c>
      <c r="X481" s="30">
        <v>7.273776879780631</v>
      </c>
      <c r="Y481" s="30">
        <v>8.309373202990225</v>
      </c>
      <c r="Z481" s="30">
        <v>7.2727272727272725</v>
      </c>
      <c r="AA481" s="30">
        <v>7.29107447413303</v>
      </c>
      <c r="AB481" s="31">
        <v>5.264659723213012</v>
      </c>
      <c r="AC481" s="17">
        <v>5.562650773378743</v>
      </c>
      <c r="AD481" s="49">
        <f t="shared" si="82"/>
        <v>5.169879124317888</v>
      </c>
      <c r="AE481" s="59">
        <f t="shared" si="83"/>
        <v>-0.07060871966662863</v>
      </c>
    </row>
    <row r="482" spans="1:31" ht="12">
      <c r="A482" s="13" t="s">
        <v>709</v>
      </c>
      <c r="B482" s="19" t="s">
        <v>646</v>
      </c>
      <c r="C482" s="5" t="s">
        <v>71</v>
      </c>
      <c r="D482" s="8">
        <v>10375</v>
      </c>
      <c r="E482" s="8">
        <v>10391</v>
      </c>
      <c r="F482" s="5">
        <f t="shared" si="74"/>
        <v>10383</v>
      </c>
      <c r="G482" s="52">
        <v>9748</v>
      </c>
      <c r="H482" s="50">
        <f t="shared" si="84"/>
        <v>9748</v>
      </c>
      <c r="I482" s="44">
        <f t="shared" si="85"/>
        <v>37.83470319634703</v>
      </c>
      <c r="J482" s="44">
        <v>518.0945599463658</v>
      </c>
      <c r="K482" s="44">
        <v>1547.9789274664024</v>
      </c>
      <c r="L482" s="44">
        <v>3452.38614473367</v>
      </c>
      <c r="M482" s="44">
        <f t="shared" si="75"/>
        <v>-1904.4072172672675</v>
      </c>
      <c r="N482" s="44">
        <f t="shared" si="76"/>
        <v>-312.56409550525274</v>
      </c>
      <c r="O482" s="44"/>
      <c r="P482" s="44"/>
      <c r="Q482" s="44"/>
      <c r="R482" s="44">
        <f t="shared" si="77"/>
        <v>0</v>
      </c>
      <c r="S482" s="44">
        <f t="shared" si="78"/>
        <v>-274.7293923089057</v>
      </c>
      <c r="T482" s="44">
        <f t="shared" si="79"/>
        <v>10108.270607691094</v>
      </c>
      <c r="U482" s="5">
        <v>469</v>
      </c>
      <c r="V482" s="29">
        <v>6.036886124812352</v>
      </c>
      <c r="W482" s="30">
        <v>5.816973096499429</v>
      </c>
      <c r="X482" s="30">
        <v>5.522926326635755</v>
      </c>
      <c r="Y482" s="30">
        <v>4.600977198697068</v>
      </c>
      <c r="Z482" s="30">
        <v>5.614597954682174</v>
      </c>
      <c r="AA482" s="30">
        <v>5.4295055979391655</v>
      </c>
      <c r="AB482" s="31">
        <v>5.686370297997069</v>
      </c>
      <c r="AC482" s="17">
        <v>4.5204819277108435</v>
      </c>
      <c r="AD482" s="49">
        <f t="shared" si="82"/>
        <v>4.639764982579229</v>
      </c>
      <c r="AE482" s="59">
        <f t="shared" si="83"/>
        <v>0.026387242947963775</v>
      </c>
    </row>
    <row r="483" spans="1:31" ht="12">
      <c r="A483" s="13" t="s">
        <v>709</v>
      </c>
      <c r="B483" s="19" t="s">
        <v>647</v>
      </c>
      <c r="C483" s="5" t="s">
        <v>72</v>
      </c>
      <c r="D483" s="8">
        <v>31875</v>
      </c>
      <c r="E483" s="8">
        <v>32012</v>
      </c>
      <c r="F483" s="5">
        <f t="shared" si="74"/>
        <v>31943.5</v>
      </c>
      <c r="G483" s="52">
        <v>35243</v>
      </c>
      <c r="H483" s="50">
        <f t="shared" si="84"/>
        <v>35243</v>
      </c>
      <c r="I483" s="44">
        <f t="shared" si="85"/>
        <v>136.787899543379</v>
      </c>
      <c r="J483" s="44">
        <v>2595.039759225433</v>
      </c>
      <c r="K483" s="44">
        <v>6184.741920055632</v>
      </c>
      <c r="L483" s="44">
        <v>8302.481144895664</v>
      </c>
      <c r="M483" s="44">
        <f t="shared" si="75"/>
        <v>-2117.739224840032</v>
      </c>
      <c r="N483" s="44">
        <f t="shared" si="76"/>
        <v>-347.57757654266624</v>
      </c>
      <c r="O483" s="44"/>
      <c r="P483" s="44"/>
      <c r="Q483" s="44"/>
      <c r="R483" s="44">
        <f t="shared" si="77"/>
        <v>0</v>
      </c>
      <c r="S483" s="44">
        <f t="shared" si="78"/>
        <v>-210.78967699928722</v>
      </c>
      <c r="T483" s="44">
        <f t="shared" si="79"/>
        <v>31732.710323000712</v>
      </c>
      <c r="U483" s="5">
        <v>1496</v>
      </c>
      <c r="V483" s="29">
        <v>7.11841886729779</v>
      </c>
      <c r="W483" s="30">
        <v>4.877969198642653</v>
      </c>
      <c r="X483" s="30">
        <v>4.663784978387338</v>
      </c>
      <c r="Y483" s="30">
        <v>4.923106683431667</v>
      </c>
      <c r="Z483" s="30">
        <v>5.179359294072511</v>
      </c>
      <c r="AA483" s="30">
        <v>4.858132367426047</v>
      </c>
      <c r="AB483" s="31">
        <v>4.42174712935355</v>
      </c>
      <c r="AC483" s="17">
        <v>4.693333333333333</v>
      </c>
      <c r="AD483" s="49">
        <f t="shared" si="82"/>
        <v>4.714378270158851</v>
      </c>
      <c r="AE483" s="59">
        <f t="shared" si="83"/>
        <v>0.004484006425891501</v>
      </c>
    </row>
    <row r="484" spans="1:31" ht="12">
      <c r="A484" s="13" t="s">
        <v>709</v>
      </c>
      <c r="B484" s="19" t="s">
        <v>661</v>
      </c>
      <c r="C484" s="5" t="s">
        <v>73</v>
      </c>
      <c r="D484" s="8">
        <v>12693</v>
      </c>
      <c r="E484" s="8">
        <v>12729</v>
      </c>
      <c r="F484" s="5">
        <f t="shared" si="74"/>
        <v>12711</v>
      </c>
      <c r="G484" s="52">
        <v>51046</v>
      </c>
      <c r="H484" s="50">
        <f t="shared" si="84"/>
        <v>51046</v>
      </c>
      <c r="I484" s="44">
        <f t="shared" si="85"/>
        <v>198.12374429223743</v>
      </c>
      <c r="J484" s="44">
        <v>949.4655093745573</v>
      </c>
      <c r="K484" s="44">
        <v>1285.116456745201</v>
      </c>
      <c r="L484" s="44">
        <v>3857.4064170478246</v>
      </c>
      <c r="M484" s="44">
        <f t="shared" si="75"/>
        <v>-2572.2899603026235</v>
      </c>
      <c r="N484" s="44">
        <f t="shared" si="76"/>
        <v>-422.18149434076446</v>
      </c>
      <c r="O484" s="44"/>
      <c r="P484" s="44"/>
      <c r="Q484" s="44"/>
      <c r="R484" s="44">
        <f t="shared" si="77"/>
        <v>0</v>
      </c>
      <c r="S484" s="44">
        <f t="shared" si="78"/>
        <v>-224.05775004852703</v>
      </c>
      <c r="T484" s="44">
        <f t="shared" si="79"/>
        <v>12486.942249951473</v>
      </c>
      <c r="U484" s="5">
        <v>584</v>
      </c>
      <c r="V484" s="29">
        <v>4.155800454277783</v>
      </c>
      <c r="W484" s="30">
        <v>3.5153695225637676</v>
      </c>
      <c r="X484" s="30">
        <v>3.7231889923108055</v>
      </c>
      <c r="Y484" s="30">
        <v>3.8372371892237593</v>
      </c>
      <c r="Z484" s="30">
        <v>4.2034869835204205</v>
      </c>
      <c r="AA484" s="30">
        <v>4.19009900990099</v>
      </c>
      <c r="AB484" s="31">
        <v>3.9727761949984175</v>
      </c>
      <c r="AC484" s="17">
        <v>4.60096115969432</v>
      </c>
      <c r="AD484" s="49">
        <f t="shared" si="82"/>
        <v>4.67688556822043</v>
      </c>
      <c r="AE484" s="59">
        <f t="shared" si="83"/>
        <v>0.016501858175032857</v>
      </c>
    </row>
    <row r="485" spans="1:31" ht="12">
      <c r="A485" s="13" t="s">
        <v>709</v>
      </c>
      <c r="B485" s="19" t="s">
        <v>662</v>
      </c>
      <c r="C485" s="5" t="s">
        <v>74</v>
      </c>
      <c r="D485" s="8">
        <v>15238</v>
      </c>
      <c r="E485" s="8">
        <v>15370</v>
      </c>
      <c r="F485" s="5">
        <f t="shared" si="74"/>
        <v>15304</v>
      </c>
      <c r="G485" s="52">
        <v>39905</v>
      </c>
      <c r="H485" s="50">
        <f t="shared" si="84"/>
        <v>39905</v>
      </c>
      <c r="I485" s="44">
        <f t="shared" si="85"/>
        <v>154.8824200913242</v>
      </c>
      <c r="J485" s="44">
        <v>1772.704530415133</v>
      </c>
      <c r="K485" s="44">
        <v>4220.376853035901</v>
      </c>
      <c r="L485" s="44">
        <v>3986.475608315952</v>
      </c>
      <c r="M485" s="44">
        <f t="shared" si="75"/>
        <v>233.90124471994932</v>
      </c>
      <c r="N485" s="44">
        <f t="shared" si="76"/>
        <v>38.38944230549168</v>
      </c>
      <c r="O485" s="44"/>
      <c r="P485" s="44"/>
      <c r="Q485" s="44"/>
      <c r="R485" s="44">
        <f t="shared" si="77"/>
        <v>0</v>
      </c>
      <c r="S485" s="44">
        <f t="shared" si="78"/>
        <v>193.2718623968159</v>
      </c>
      <c r="T485" s="44">
        <f t="shared" si="79"/>
        <v>15497.271862396816</v>
      </c>
      <c r="U485" s="5">
        <v>831</v>
      </c>
      <c r="V485" s="29">
        <v>5.3281908435111776</v>
      </c>
      <c r="W485" s="30">
        <v>5.589071492961653</v>
      </c>
      <c r="X485" s="30">
        <v>5.316141487968007</v>
      </c>
      <c r="Y485" s="30">
        <v>5.931794695142956</v>
      </c>
      <c r="Z485" s="30">
        <v>5.096791661026127</v>
      </c>
      <c r="AA485" s="30">
        <v>5.155531872377273</v>
      </c>
      <c r="AB485" s="31">
        <v>5.160482435905886</v>
      </c>
      <c r="AC485" s="17">
        <v>5.453471584197402</v>
      </c>
      <c r="AD485" s="49">
        <f t="shared" si="82"/>
        <v>5.362234123390264</v>
      </c>
      <c r="AE485" s="59">
        <f t="shared" si="83"/>
        <v>-0.016730161585790198</v>
      </c>
    </row>
    <row r="486" spans="1:31" ht="12">
      <c r="A486" s="13" t="s">
        <v>709</v>
      </c>
      <c r="B486" s="19" t="s">
        <v>664</v>
      </c>
      <c r="C486" s="5" t="s">
        <v>75</v>
      </c>
      <c r="D486" s="8">
        <v>12279</v>
      </c>
      <c r="E486" s="8">
        <v>12239</v>
      </c>
      <c r="F486" s="5">
        <f t="shared" si="74"/>
        <v>12259</v>
      </c>
      <c r="G486" s="52">
        <v>41266</v>
      </c>
      <c r="H486" s="50">
        <f t="shared" si="84"/>
        <v>41266</v>
      </c>
      <c r="I486" s="44">
        <f t="shared" si="85"/>
        <v>160.1648401826484</v>
      </c>
      <c r="J486" s="44">
        <v>894.6170861599135</v>
      </c>
      <c r="K486" s="44">
        <v>942.3470363150292</v>
      </c>
      <c r="L486" s="44">
        <v>3722.6723859452663</v>
      </c>
      <c r="M486" s="44">
        <f t="shared" si="75"/>
        <v>-2780.3253496302373</v>
      </c>
      <c r="N486" s="44">
        <f t="shared" si="76"/>
        <v>-456.3256588391409</v>
      </c>
      <c r="O486" s="44"/>
      <c r="P486" s="44"/>
      <c r="Q486" s="44"/>
      <c r="R486" s="44">
        <f t="shared" si="77"/>
        <v>0</v>
      </c>
      <c r="S486" s="44">
        <f t="shared" si="78"/>
        <v>-296.1608186564925</v>
      </c>
      <c r="T486" s="44">
        <f t="shared" si="79"/>
        <v>11962.839181343508</v>
      </c>
      <c r="U486" s="5">
        <v>495</v>
      </c>
      <c r="V486" s="29">
        <v>3.6939313984168867</v>
      </c>
      <c r="W486" s="30">
        <v>3.7842794031841294</v>
      </c>
      <c r="X486" s="30">
        <v>3.7822493111797613</v>
      </c>
      <c r="Y486" s="30">
        <v>3.2897999669366835</v>
      </c>
      <c r="Z486" s="30">
        <v>3.3256312922924574</v>
      </c>
      <c r="AA486" s="30">
        <v>3.4879894702204672</v>
      </c>
      <c r="AB486" s="31">
        <v>4.097489163327063</v>
      </c>
      <c r="AC486" s="17">
        <v>4.031272904959687</v>
      </c>
      <c r="AD486" s="49">
        <f t="shared" si="82"/>
        <v>4.13781371208242</v>
      </c>
      <c r="AE486" s="59">
        <f t="shared" si="83"/>
        <v>0.02642857718505127</v>
      </c>
    </row>
    <row r="487" spans="1:31" ht="12">
      <c r="A487" s="13" t="s">
        <v>709</v>
      </c>
      <c r="B487" s="19" t="s">
        <v>667</v>
      </c>
      <c r="C487" s="5" t="s">
        <v>76</v>
      </c>
      <c r="D487" s="8">
        <v>33193</v>
      </c>
      <c r="E487" s="8">
        <v>33401</v>
      </c>
      <c r="F487" s="5">
        <f t="shared" si="74"/>
        <v>33297</v>
      </c>
      <c r="G487" s="52">
        <v>1026378</v>
      </c>
      <c r="H487" s="50">
        <f t="shared" si="84"/>
        <v>1026378</v>
      </c>
      <c r="I487" s="44">
        <f t="shared" si="85"/>
        <v>3983.6589041095895</v>
      </c>
      <c r="J487" s="44">
        <v>4596.196214935956</v>
      </c>
      <c r="K487" s="44">
        <v>5269.053126390534</v>
      </c>
      <c r="L487" s="44">
        <v>7648.764211665699</v>
      </c>
      <c r="M487" s="44">
        <f t="shared" si="75"/>
        <v>-2379.711085275165</v>
      </c>
      <c r="N487" s="44">
        <f t="shared" si="76"/>
        <v>-390.57415671853516</v>
      </c>
      <c r="O487" s="44"/>
      <c r="P487" s="44"/>
      <c r="Q487" s="44"/>
      <c r="R487" s="44">
        <f t="shared" si="77"/>
        <v>0</v>
      </c>
      <c r="S487" s="44">
        <f t="shared" si="78"/>
        <v>3593.0847473910544</v>
      </c>
      <c r="T487" s="44">
        <f t="shared" si="79"/>
        <v>36890.084747391054</v>
      </c>
      <c r="U487" s="5">
        <v>2222</v>
      </c>
      <c r="V487" s="29">
        <v>8.645220648637991</v>
      </c>
      <c r="W487" s="30">
        <v>7.277960526315789</v>
      </c>
      <c r="X487" s="30">
        <v>6.780989403724372</v>
      </c>
      <c r="Y487" s="30">
        <v>7.093743194051212</v>
      </c>
      <c r="Z487" s="30">
        <v>6.572292129286948</v>
      </c>
      <c r="AA487" s="30">
        <v>6.503990459590864</v>
      </c>
      <c r="AB487" s="31">
        <v>6.4465169972962295</v>
      </c>
      <c r="AC487" s="17">
        <v>6.694182508360197</v>
      </c>
      <c r="AD487" s="49">
        <f t="shared" si="82"/>
        <v>6.0232987135036185</v>
      </c>
      <c r="AE487" s="59">
        <f t="shared" si="83"/>
        <v>-0.10021892800483534</v>
      </c>
    </row>
    <row r="488" spans="1:31" ht="12">
      <c r="A488" s="13" t="s">
        <v>709</v>
      </c>
      <c r="B488" s="19" t="s">
        <v>665</v>
      </c>
      <c r="C488" s="5" t="s">
        <v>77</v>
      </c>
      <c r="D488" s="8">
        <v>24724</v>
      </c>
      <c r="E488" s="8">
        <v>24815</v>
      </c>
      <c r="F488" s="5">
        <f t="shared" si="74"/>
        <v>24769.5</v>
      </c>
      <c r="G488" s="52">
        <v>101333</v>
      </c>
      <c r="H488" s="50">
        <f t="shared" si="84"/>
        <v>101333</v>
      </c>
      <c r="I488" s="44">
        <f t="shared" si="85"/>
        <v>393.301598173516</v>
      </c>
      <c r="J488" s="44">
        <v>2368.10020908943</v>
      </c>
      <c r="K488" s="44">
        <v>3432.533473701477</v>
      </c>
      <c r="L488" s="44">
        <v>6709.571726221489</v>
      </c>
      <c r="M488" s="44">
        <f t="shared" si="75"/>
        <v>-3277.0382525200125</v>
      </c>
      <c r="N488" s="44">
        <f t="shared" si="76"/>
        <v>-537.8495145617178</v>
      </c>
      <c r="O488" s="44"/>
      <c r="P488" s="44"/>
      <c r="Q488" s="44"/>
      <c r="R488" s="44">
        <f t="shared" si="77"/>
        <v>0</v>
      </c>
      <c r="S488" s="44">
        <f t="shared" si="78"/>
        <v>-144.54791638820177</v>
      </c>
      <c r="T488" s="44">
        <f t="shared" si="79"/>
        <v>24624.9520836118</v>
      </c>
      <c r="U488" s="5">
        <v>1355</v>
      </c>
      <c r="V488" s="29">
        <v>6.410817433922633</v>
      </c>
      <c r="W488" s="30">
        <v>5.207095569512816</v>
      </c>
      <c r="X488" s="30">
        <v>6.038678007701748</v>
      </c>
      <c r="Y488" s="30">
        <v>5.791699819925458</v>
      </c>
      <c r="Z488" s="30">
        <v>6.54542441691868</v>
      </c>
      <c r="AA488" s="30">
        <v>6.640225702252933</v>
      </c>
      <c r="AB488" s="31">
        <v>6.341066341066341</v>
      </c>
      <c r="AC488" s="17">
        <v>5.480504772690503</v>
      </c>
      <c r="AD488" s="49">
        <f t="shared" si="82"/>
        <v>5.5025487781629785</v>
      </c>
      <c r="AE488" s="59">
        <f t="shared" si="83"/>
        <v>0.004022258238387263</v>
      </c>
    </row>
    <row r="489" spans="1:31" ht="12">
      <c r="A489" s="13" t="s">
        <v>709</v>
      </c>
      <c r="B489" s="19" t="s">
        <v>668</v>
      </c>
      <c r="C489" s="5" t="s">
        <v>78</v>
      </c>
      <c r="D489" s="8">
        <v>16583</v>
      </c>
      <c r="E489" s="8">
        <v>16667</v>
      </c>
      <c r="F489" s="5">
        <f t="shared" si="74"/>
        <v>16625</v>
      </c>
      <c r="G489" s="52">
        <v>38987</v>
      </c>
      <c r="H489" s="50">
        <f t="shared" si="84"/>
        <v>38987</v>
      </c>
      <c r="I489" s="44">
        <f t="shared" si="85"/>
        <v>151.31940639269408</v>
      </c>
      <c r="J489" s="44">
        <v>921.2405121302495</v>
      </c>
      <c r="K489" s="44">
        <v>2182.142781640287</v>
      </c>
      <c r="L489" s="44">
        <v>5248.442382608631</v>
      </c>
      <c r="M489" s="44">
        <f t="shared" si="75"/>
        <v>-3066.2996009683443</v>
      </c>
      <c r="N489" s="44">
        <f t="shared" si="76"/>
        <v>-503.2616725219448</v>
      </c>
      <c r="O489" s="44"/>
      <c r="P489" s="44"/>
      <c r="Q489" s="44"/>
      <c r="R489" s="44">
        <f t="shared" si="77"/>
        <v>0</v>
      </c>
      <c r="S489" s="44">
        <f t="shared" si="78"/>
        <v>-351.9422661292507</v>
      </c>
      <c r="T489" s="44">
        <f t="shared" si="79"/>
        <v>16273.05773387075</v>
      </c>
      <c r="U489" s="5">
        <v>817</v>
      </c>
      <c r="V489" s="29">
        <v>5.351801274548055</v>
      </c>
      <c r="W489" s="30">
        <v>4.563282076822511</v>
      </c>
      <c r="X489" s="30">
        <v>4.988521436991996</v>
      </c>
      <c r="Y489" s="30">
        <v>5.713047784104976</v>
      </c>
      <c r="Z489" s="30">
        <v>6.216532282882993</v>
      </c>
      <c r="AA489" s="30">
        <v>4.722341010446575</v>
      </c>
      <c r="AB489" s="31">
        <v>4.888132295719845</v>
      </c>
      <c r="AC489" s="17">
        <v>4.926732195622022</v>
      </c>
      <c r="AD489" s="49">
        <f t="shared" si="82"/>
        <v>5.020568435024328</v>
      </c>
      <c r="AE489" s="59">
        <f t="shared" si="83"/>
        <v>0.019046344651266013</v>
      </c>
    </row>
    <row r="490" spans="1:31" ht="12">
      <c r="A490" s="13" t="s">
        <v>709</v>
      </c>
      <c r="B490" s="19" t="s">
        <v>669</v>
      </c>
      <c r="C490" s="5" t="s">
        <v>79</v>
      </c>
      <c r="D490" s="8">
        <v>14225</v>
      </c>
      <c r="E490" s="8">
        <v>14393</v>
      </c>
      <c r="F490" s="5">
        <f t="shared" si="74"/>
        <v>14309</v>
      </c>
      <c r="G490" s="52">
        <v>42616</v>
      </c>
      <c r="H490" s="50">
        <f t="shared" si="84"/>
        <v>42616</v>
      </c>
      <c r="I490" s="44">
        <f t="shared" si="85"/>
        <v>165.40456621004566</v>
      </c>
      <c r="J490" s="44">
        <v>1615.799001178642</v>
      </c>
      <c r="K490" s="44">
        <v>5950.261757510875</v>
      </c>
      <c r="L490" s="44">
        <v>3805.9266841899043</v>
      </c>
      <c r="M490" s="44">
        <f t="shared" si="75"/>
        <v>2144.335073320971</v>
      </c>
      <c r="N490" s="44">
        <f t="shared" si="76"/>
        <v>351.9426657154367</v>
      </c>
      <c r="O490" s="44"/>
      <c r="P490" s="44"/>
      <c r="Q490" s="44"/>
      <c r="R490" s="44">
        <f t="shared" si="77"/>
        <v>0</v>
      </c>
      <c r="S490" s="44">
        <f t="shared" si="78"/>
        <v>517.3472319254823</v>
      </c>
      <c r="T490" s="44">
        <f t="shared" si="79"/>
        <v>14826.347231925482</v>
      </c>
      <c r="U490" s="5">
        <v>618</v>
      </c>
      <c r="V490" s="29">
        <v>5.321950051863081</v>
      </c>
      <c r="W490" s="30">
        <v>4.416761041902604</v>
      </c>
      <c r="X490" s="30">
        <v>4.5180498697432085</v>
      </c>
      <c r="Y490" s="30">
        <v>4.44002650762094</v>
      </c>
      <c r="Z490" s="30">
        <v>4.781689627523872</v>
      </c>
      <c r="AA490" s="30">
        <v>4.838709677419355</v>
      </c>
      <c r="AB490" s="31">
        <v>4.625017788529956</v>
      </c>
      <c r="AC490" s="17">
        <v>4.344463971880492</v>
      </c>
      <c r="AD490" s="49">
        <f t="shared" si="82"/>
        <v>4.168255271057355</v>
      </c>
      <c r="AE490" s="59">
        <f t="shared" si="83"/>
        <v>-0.04055936519755869</v>
      </c>
    </row>
    <row r="491" spans="1:31" ht="12">
      <c r="A491" s="13" t="s">
        <v>709</v>
      </c>
      <c r="B491" s="19" t="s">
        <v>671</v>
      </c>
      <c r="C491" s="5" t="s">
        <v>80</v>
      </c>
      <c r="D491" s="8">
        <v>16168</v>
      </c>
      <c r="E491" s="8">
        <v>16194</v>
      </c>
      <c r="F491" s="5">
        <f t="shared" si="74"/>
        <v>16181</v>
      </c>
      <c r="G491" s="52">
        <v>700969</v>
      </c>
      <c r="H491" s="50">
        <f t="shared" si="84"/>
        <v>700969</v>
      </c>
      <c r="I491" s="44">
        <f t="shared" si="85"/>
        <v>2720.6559360730594</v>
      </c>
      <c r="J491" s="44">
        <v>1764.7968483144753</v>
      </c>
      <c r="K491" s="44">
        <v>4862.214891732777</v>
      </c>
      <c r="L491" s="44">
        <v>4895.393205234955</v>
      </c>
      <c r="M491" s="44">
        <f t="shared" si="75"/>
        <v>-33.17831350217784</v>
      </c>
      <c r="N491" s="44">
        <f t="shared" si="76"/>
        <v>-5.4454475157255935</v>
      </c>
      <c r="O491" s="44"/>
      <c r="P491" s="44"/>
      <c r="Q491" s="44"/>
      <c r="R491" s="44">
        <f t="shared" si="77"/>
        <v>0</v>
      </c>
      <c r="S491" s="44">
        <f t="shared" si="78"/>
        <v>2715.210488557334</v>
      </c>
      <c r="T491" s="44">
        <f t="shared" si="79"/>
        <v>18896.210488557335</v>
      </c>
      <c r="U491" s="5">
        <v>661</v>
      </c>
      <c r="V491" s="29">
        <v>5.252114615435054</v>
      </c>
      <c r="W491" s="30">
        <v>5.32977167207276</v>
      </c>
      <c r="X491" s="30">
        <v>4.889310562934852</v>
      </c>
      <c r="Y491" s="30">
        <v>4.8046164460891925</v>
      </c>
      <c r="Z491" s="30">
        <v>4.219804951237809</v>
      </c>
      <c r="AA491" s="30">
        <v>4.596844328488011</v>
      </c>
      <c r="AB491" s="31">
        <v>4.412947948257721</v>
      </c>
      <c r="AC491" s="17">
        <v>4.088322612568036</v>
      </c>
      <c r="AD491" s="49">
        <f t="shared" si="82"/>
        <v>3.4980558689281684</v>
      </c>
      <c r="AE491" s="59">
        <f t="shared" si="83"/>
        <v>-0.14437870969999061</v>
      </c>
    </row>
    <row r="492" spans="1:31" ht="12">
      <c r="A492" s="13" t="s">
        <v>709</v>
      </c>
      <c r="B492" s="19" t="s">
        <v>670</v>
      </c>
      <c r="C492" s="5" t="s">
        <v>81</v>
      </c>
      <c r="D492" s="8">
        <v>14180</v>
      </c>
      <c r="E492" s="8">
        <v>14211</v>
      </c>
      <c r="F492" s="5">
        <f t="shared" si="74"/>
        <v>14195.5</v>
      </c>
      <c r="G492" s="52">
        <v>24138</v>
      </c>
      <c r="H492" s="50">
        <f t="shared" si="84"/>
        <v>24138</v>
      </c>
      <c r="I492" s="44">
        <f t="shared" si="85"/>
        <v>93.68630136986302</v>
      </c>
      <c r="J492" s="44">
        <v>1260.946548833264</v>
      </c>
      <c r="K492" s="44">
        <v>2192.9840208854403</v>
      </c>
      <c r="L492" s="44">
        <v>3695.022378334876</v>
      </c>
      <c r="M492" s="44">
        <f t="shared" si="75"/>
        <v>-1502.0383574494358</v>
      </c>
      <c r="N492" s="44">
        <f t="shared" si="76"/>
        <v>-246.52461739987749</v>
      </c>
      <c r="O492" s="44"/>
      <c r="P492" s="44"/>
      <c r="Q492" s="44"/>
      <c r="R492" s="44">
        <f t="shared" si="77"/>
        <v>0</v>
      </c>
      <c r="S492" s="44">
        <f t="shared" si="78"/>
        <v>-152.83831603001448</v>
      </c>
      <c r="T492" s="44">
        <f t="shared" si="79"/>
        <v>14042.661683969985</v>
      </c>
      <c r="U492" s="5">
        <v>642</v>
      </c>
      <c r="V492" s="29">
        <v>4.122193595877807</v>
      </c>
      <c r="W492" s="30">
        <v>4.093185281950794</v>
      </c>
      <c r="X492" s="30">
        <v>4.175744371822803</v>
      </c>
      <c r="Y492" s="30">
        <v>3.707711173627642</v>
      </c>
      <c r="Z492" s="30">
        <v>3.6623974672614765</v>
      </c>
      <c r="AA492" s="30">
        <v>3.55694671693818</v>
      </c>
      <c r="AB492" s="31">
        <v>3.9023698027529448</v>
      </c>
      <c r="AC492" s="17">
        <v>4.5275035260930885</v>
      </c>
      <c r="AD492" s="49">
        <f t="shared" si="82"/>
        <v>4.571782860316699</v>
      </c>
      <c r="AE492" s="59">
        <f t="shared" si="83"/>
        <v>0.009780077247520108</v>
      </c>
    </row>
    <row r="493" spans="1:31" ht="12">
      <c r="A493" s="13" t="s">
        <v>709</v>
      </c>
      <c r="B493" s="19" t="s">
        <v>672</v>
      </c>
      <c r="C493" s="5" t="s">
        <v>82</v>
      </c>
      <c r="D493" s="8">
        <v>11847</v>
      </c>
      <c r="E493" s="8">
        <v>11939</v>
      </c>
      <c r="F493" s="5">
        <f t="shared" si="74"/>
        <v>11893</v>
      </c>
      <c r="G493" s="52">
        <v>42641</v>
      </c>
      <c r="H493" s="50">
        <f t="shared" si="84"/>
        <v>42641</v>
      </c>
      <c r="I493" s="44">
        <f t="shared" si="85"/>
        <v>165.50159817351596</v>
      </c>
      <c r="J493" s="44">
        <v>525.4367698509034</v>
      </c>
      <c r="K493" s="44">
        <v>879.0688352958588</v>
      </c>
      <c r="L493" s="44">
        <v>4022.035412517124</v>
      </c>
      <c r="M493" s="44">
        <f t="shared" si="75"/>
        <v>-3142.966577221265</v>
      </c>
      <c r="N493" s="44">
        <f t="shared" si="76"/>
        <v>-515.8447712785245</v>
      </c>
      <c r="O493" s="44"/>
      <c r="P493" s="44"/>
      <c r="Q493" s="44"/>
      <c r="R493" s="44">
        <f t="shared" si="77"/>
        <v>0</v>
      </c>
      <c r="S493" s="44">
        <f t="shared" si="78"/>
        <v>-350.34317310500853</v>
      </c>
      <c r="T493" s="44">
        <f t="shared" si="79"/>
        <v>11542.656826894992</v>
      </c>
      <c r="U493" s="5">
        <v>580</v>
      </c>
      <c r="V493" s="29">
        <v>5.148443806619428</v>
      </c>
      <c r="W493" s="30">
        <v>5.229157573112178</v>
      </c>
      <c r="X493" s="30">
        <v>5.316830820186525</v>
      </c>
      <c r="Y493" s="30">
        <v>4.862377355214031</v>
      </c>
      <c r="Z493" s="30">
        <v>4.934550465036169</v>
      </c>
      <c r="AA493" s="30">
        <v>4.926401769760912</v>
      </c>
      <c r="AB493" s="31">
        <v>5.110660584558203</v>
      </c>
      <c r="AC493" s="17">
        <v>4.895754199375369</v>
      </c>
      <c r="AD493" s="49">
        <f t="shared" si="82"/>
        <v>5.02483967684606</v>
      </c>
      <c r="AE493" s="59">
        <f t="shared" si="83"/>
        <v>0.02636682157922897</v>
      </c>
    </row>
    <row r="494" spans="1:31" ht="12">
      <c r="A494" s="13" t="s">
        <v>709</v>
      </c>
      <c r="B494" s="19" t="s">
        <v>673</v>
      </c>
      <c r="C494" s="5" t="s">
        <v>83</v>
      </c>
      <c r="D494" s="8">
        <v>30318</v>
      </c>
      <c r="E494" s="8">
        <v>30355</v>
      </c>
      <c r="F494" s="5">
        <f t="shared" si="74"/>
        <v>30336.5</v>
      </c>
      <c r="G494" s="52">
        <v>466915</v>
      </c>
      <c r="H494" s="50">
        <f t="shared" si="84"/>
        <v>466915</v>
      </c>
      <c r="I494" s="44">
        <f t="shared" si="85"/>
        <v>1812.2271689497716</v>
      </c>
      <c r="J494" s="44">
        <v>2673.981407843327</v>
      </c>
      <c r="K494" s="44">
        <v>5989.013903936964</v>
      </c>
      <c r="L494" s="44">
        <v>8287.465941338338</v>
      </c>
      <c r="M494" s="44">
        <f t="shared" si="75"/>
        <v>-2298.4520374013737</v>
      </c>
      <c r="N494" s="44">
        <f t="shared" si="76"/>
        <v>-377.237376344044</v>
      </c>
      <c r="O494" s="44"/>
      <c r="P494" s="44"/>
      <c r="Q494" s="44"/>
      <c r="R494" s="44">
        <f t="shared" si="77"/>
        <v>0</v>
      </c>
      <c r="S494" s="44">
        <f t="shared" si="78"/>
        <v>1434.9897926057276</v>
      </c>
      <c r="T494" s="44">
        <f t="shared" si="79"/>
        <v>31771.489792605727</v>
      </c>
      <c r="U494" s="5">
        <v>1739</v>
      </c>
      <c r="V494" s="29">
        <v>7.479034742426835</v>
      </c>
      <c r="W494" s="30">
        <v>6.053285014428562</v>
      </c>
      <c r="X494" s="30">
        <v>6.101185506762398</v>
      </c>
      <c r="Y494" s="30">
        <v>5.547420965058237</v>
      </c>
      <c r="Z494" s="30">
        <v>5.441269629580235</v>
      </c>
      <c r="AA494" s="30">
        <v>6.181938911022576</v>
      </c>
      <c r="AB494" s="31">
        <v>6.1607913430259575</v>
      </c>
      <c r="AC494" s="17">
        <v>5.735866481957913</v>
      </c>
      <c r="AD494" s="49">
        <f t="shared" si="82"/>
        <v>5.473460676070414</v>
      </c>
      <c r="AE494" s="59">
        <f t="shared" si="83"/>
        <v>-0.04574824164978263</v>
      </c>
    </row>
    <row r="495" spans="1:31" ht="12">
      <c r="A495" s="13" t="s">
        <v>709</v>
      </c>
      <c r="B495" s="19" t="s">
        <v>663</v>
      </c>
      <c r="C495" s="5" t="s">
        <v>84</v>
      </c>
      <c r="D495" s="8">
        <v>12892</v>
      </c>
      <c r="E495" s="8">
        <v>12959</v>
      </c>
      <c r="F495" s="5">
        <f t="shared" si="74"/>
        <v>12925.5</v>
      </c>
      <c r="G495" s="52">
        <v>49212</v>
      </c>
      <c r="H495" s="50">
        <f t="shared" si="84"/>
        <v>49212</v>
      </c>
      <c r="I495" s="44">
        <f t="shared" si="85"/>
        <v>191.0054794520548</v>
      </c>
      <c r="J495" s="44">
        <v>830.4958098985819</v>
      </c>
      <c r="K495" s="44">
        <v>1303.72175650781</v>
      </c>
      <c r="L495" s="44">
        <v>4226.005249471588</v>
      </c>
      <c r="M495" s="44">
        <f t="shared" si="75"/>
        <v>-2922.2834929637784</v>
      </c>
      <c r="N495" s="44">
        <f t="shared" si="76"/>
        <v>-479.6247821927708</v>
      </c>
      <c r="O495" s="44"/>
      <c r="P495" s="44"/>
      <c r="Q495" s="44"/>
      <c r="R495" s="44">
        <f t="shared" si="77"/>
        <v>0</v>
      </c>
      <c r="S495" s="44">
        <f t="shared" si="78"/>
        <v>-288.61930274071597</v>
      </c>
      <c r="T495" s="44">
        <f t="shared" si="79"/>
        <v>12636.880697259285</v>
      </c>
      <c r="U495" s="5">
        <v>326</v>
      </c>
      <c r="V495" s="29">
        <v>2.6931990729641173</v>
      </c>
      <c r="W495" s="30">
        <v>2.574970011995202</v>
      </c>
      <c r="X495" s="30">
        <v>2.8848446316458713</v>
      </c>
      <c r="Y495" s="30">
        <v>3.1797636983585758</v>
      </c>
      <c r="Z495" s="30">
        <v>2.9295641187618444</v>
      </c>
      <c r="AA495" s="30">
        <v>2.7193189879404116</v>
      </c>
      <c r="AB495" s="31">
        <v>2.5093516209476308</v>
      </c>
      <c r="AC495" s="17">
        <v>2.5286999689730068</v>
      </c>
      <c r="AD495" s="49">
        <f t="shared" si="82"/>
        <v>2.5797505556153872</v>
      </c>
      <c r="AE495" s="59">
        <f t="shared" si="83"/>
        <v>0.02018847125747145</v>
      </c>
    </row>
    <row r="496" spans="1:31" ht="12">
      <c r="A496" s="13" t="s">
        <v>709</v>
      </c>
      <c r="B496" s="19" t="s">
        <v>666</v>
      </c>
      <c r="C496" s="5" t="s">
        <v>85</v>
      </c>
      <c r="D496" s="8">
        <v>19837</v>
      </c>
      <c r="E496" s="8">
        <v>19930</v>
      </c>
      <c r="F496" s="5">
        <f t="shared" si="74"/>
        <v>19883.5</v>
      </c>
      <c r="G496" s="52">
        <v>42012</v>
      </c>
      <c r="H496" s="50">
        <f t="shared" si="84"/>
        <v>42012</v>
      </c>
      <c r="I496" s="44">
        <f t="shared" si="85"/>
        <v>163.06027397260274</v>
      </c>
      <c r="J496" s="44">
        <v>1799.0941560783888</v>
      </c>
      <c r="K496" s="44">
        <v>2924.2866039051073</v>
      </c>
      <c r="L496" s="44">
        <v>5549.905557800397</v>
      </c>
      <c r="M496" s="44">
        <f t="shared" si="75"/>
        <v>-2625.61895389529</v>
      </c>
      <c r="N496" s="44">
        <f t="shared" si="76"/>
        <v>-430.9342067309308</v>
      </c>
      <c r="O496" s="44"/>
      <c r="P496" s="44"/>
      <c r="Q496" s="44"/>
      <c r="R496" s="44">
        <f t="shared" si="77"/>
        <v>0</v>
      </c>
      <c r="S496" s="44">
        <f t="shared" si="78"/>
        <v>-267.873932758328</v>
      </c>
      <c r="T496" s="44">
        <f t="shared" si="79"/>
        <v>19615.626067241672</v>
      </c>
      <c r="U496" s="5">
        <v>880</v>
      </c>
      <c r="V496" s="29">
        <v>4.712157035244955</v>
      </c>
      <c r="W496" s="30">
        <v>4.407800856191534</v>
      </c>
      <c r="X496" s="30">
        <v>4.574479221187062</v>
      </c>
      <c r="Y496" s="30">
        <v>4.558969276511397</v>
      </c>
      <c r="Z496" s="30">
        <v>5.348258706467662</v>
      </c>
      <c r="AA496" s="30">
        <v>5.374576097009557</v>
      </c>
      <c r="AB496" s="31">
        <v>5.1314651884249605</v>
      </c>
      <c r="AC496" s="17">
        <v>4.436154660482936</v>
      </c>
      <c r="AD496" s="49">
        <f t="shared" si="82"/>
        <v>4.486219287538369</v>
      </c>
      <c r="AE496" s="59">
        <f t="shared" si="83"/>
        <v>0.011285590987484422</v>
      </c>
    </row>
    <row r="497" spans="1:31" ht="12">
      <c r="A497" s="13" t="s">
        <v>709</v>
      </c>
      <c r="B497" s="19" t="s">
        <v>676</v>
      </c>
      <c r="C497" s="5" t="s">
        <v>86</v>
      </c>
      <c r="D497" s="8">
        <v>11277</v>
      </c>
      <c r="E497" s="8">
        <v>11315</v>
      </c>
      <c r="F497" s="5">
        <f t="shared" si="74"/>
        <v>11296</v>
      </c>
      <c r="G497" s="52"/>
      <c r="H497" s="50"/>
      <c r="I497" s="44"/>
      <c r="J497" s="44">
        <v>811.9462861056919</v>
      </c>
      <c r="K497" s="44">
        <v>2690.28129187608</v>
      </c>
      <c r="L497" s="44">
        <v>3580.9797214842574</v>
      </c>
      <c r="M497" s="44">
        <f t="shared" si="75"/>
        <v>-890.6984296081773</v>
      </c>
      <c r="N497" s="44">
        <f t="shared" si="76"/>
        <v>-146.18740492798597</v>
      </c>
      <c r="O497" s="44"/>
      <c r="P497" s="44"/>
      <c r="Q497" s="44"/>
      <c r="R497" s="44">
        <f t="shared" si="77"/>
        <v>0</v>
      </c>
      <c r="S497" s="44">
        <f t="shared" si="78"/>
        <v>-146.18740492798597</v>
      </c>
      <c r="T497" s="44">
        <f t="shared" si="79"/>
        <v>11149.812595072013</v>
      </c>
      <c r="U497" s="5">
        <v>491</v>
      </c>
      <c r="V497" s="29">
        <v>5.8348623853211015</v>
      </c>
      <c r="W497" s="30">
        <v>3.95142287475077</v>
      </c>
      <c r="X497" s="30">
        <v>3.6839246922519915</v>
      </c>
      <c r="Y497" s="30">
        <v>4.959422903516682</v>
      </c>
      <c r="Z497" s="30">
        <v>4.716219851161123</v>
      </c>
      <c r="AA497" s="30">
        <v>4.045466750201379</v>
      </c>
      <c r="AB497" s="31">
        <v>4.714463618573208</v>
      </c>
      <c r="AC497" s="17">
        <v>4.353994856788153</v>
      </c>
      <c r="AD497" s="49">
        <f t="shared" si="82"/>
        <v>4.403661459000772</v>
      </c>
      <c r="AE497" s="59">
        <f t="shared" si="83"/>
        <v>0.011407133872743596</v>
      </c>
    </row>
    <row r="498" spans="1:31" ht="12">
      <c r="A498" s="13" t="s">
        <v>709</v>
      </c>
      <c r="B498" s="19" t="s">
        <v>674</v>
      </c>
      <c r="C498" s="5" t="s">
        <v>87</v>
      </c>
      <c r="D498" s="8">
        <v>31226</v>
      </c>
      <c r="E498" s="8">
        <v>31347</v>
      </c>
      <c r="F498" s="5">
        <f t="shared" si="74"/>
        <v>31286.5</v>
      </c>
      <c r="G498" s="52">
        <v>21627</v>
      </c>
      <c r="H498" s="50">
        <f>G498</f>
        <v>21627</v>
      </c>
      <c r="I498" s="44">
        <f>G498/365+(H498*10/24)/365</f>
        <v>83.94041095890411</v>
      </c>
      <c r="J498" s="44">
        <v>2655.924260370817</v>
      </c>
      <c r="K498" s="44">
        <v>3980.8972918777276</v>
      </c>
      <c r="L498" s="44">
        <v>9142.836805212703</v>
      </c>
      <c r="M498" s="44">
        <f t="shared" si="75"/>
        <v>-5161.939513334975</v>
      </c>
      <c r="N498" s="44">
        <f t="shared" si="76"/>
        <v>-847.2121615636256</v>
      </c>
      <c r="O498" s="44"/>
      <c r="P498" s="44"/>
      <c r="Q498" s="44"/>
      <c r="R498" s="44">
        <f t="shared" si="77"/>
        <v>0</v>
      </c>
      <c r="S498" s="44">
        <f t="shared" si="78"/>
        <v>-763.2717506047215</v>
      </c>
      <c r="T498" s="44">
        <f t="shared" si="79"/>
        <v>30523.228249395277</v>
      </c>
      <c r="U498" s="5">
        <v>1704</v>
      </c>
      <c r="V498" s="29">
        <v>5.15766149650588</v>
      </c>
      <c r="W498" s="30">
        <v>5.0505727108312675</v>
      </c>
      <c r="X498" s="30">
        <v>5.629304321788601</v>
      </c>
      <c r="Y498" s="30">
        <v>5.325953667185894</v>
      </c>
      <c r="Z498" s="30">
        <v>5.703659820958399</v>
      </c>
      <c r="AA498" s="30">
        <v>4.784283010247373</v>
      </c>
      <c r="AB498" s="31">
        <v>5.135677741078946</v>
      </c>
      <c r="AC498" s="17">
        <v>5.4569909690642415</v>
      </c>
      <c r="AD498" s="49">
        <f t="shared" si="82"/>
        <v>5.582633612923166</v>
      </c>
      <c r="AE498" s="59">
        <f t="shared" si="83"/>
        <v>0.023024161955039753</v>
      </c>
    </row>
    <row r="499" spans="1:31" ht="12">
      <c r="A499" s="13" t="s">
        <v>709</v>
      </c>
      <c r="B499" s="19" t="s">
        <v>677</v>
      </c>
      <c r="C499" s="5" t="s">
        <v>88</v>
      </c>
      <c r="D499" s="8">
        <v>10450</v>
      </c>
      <c r="E499" s="8">
        <v>10485</v>
      </c>
      <c r="F499" s="5">
        <f t="shared" si="74"/>
        <v>10467.5</v>
      </c>
      <c r="G499" s="52">
        <v>23807</v>
      </c>
      <c r="H499" s="50">
        <f>G499</f>
        <v>23807</v>
      </c>
      <c r="I499" s="44">
        <f>G499/365+(H499*10/24)/365</f>
        <v>92.40159817351598</v>
      </c>
      <c r="J499" s="44">
        <v>734.5403514679745</v>
      </c>
      <c r="K499" s="44">
        <v>1579.014401426893</v>
      </c>
      <c r="L499" s="44">
        <v>3126.7221773602296</v>
      </c>
      <c r="M499" s="44">
        <f t="shared" si="75"/>
        <v>-1547.7077759333365</v>
      </c>
      <c r="N499" s="44">
        <f t="shared" si="76"/>
        <v>-254.02018890960667</v>
      </c>
      <c r="O499" s="44"/>
      <c r="P499" s="44"/>
      <c r="Q499" s="44"/>
      <c r="R499" s="44">
        <f t="shared" si="77"/>
        <v>0</v>
      </c>
      <c r="S499" s="44">
        <f t="shared" si="78"/>
        <v>-161.6185907360907</v>
      </c>
      <c r="T499" s="44">
        <f t="shared" si="79"/>
        <v>10305.88140926391</v>
      </c>
      <c r="U499" s="5">
        <v>538</v>
      </c>
      <c r="V499" s="29">
        <v>5.288651640964808</v>
      </c>
      <c r="W499" s="30">
        <v>4.629168740666999</v>
      </c>
      <c r="X499" s="30">
        <v>4.265169424743893</v>
      </c>
      <c r="Y499" s="30">
        <v>5.251812659220067</v>
      </c>
      <c r="Z499" s="30">
        <v>6.296547054840894</v>
      </c>
      <c r="AA499" s="30">
        <v>6.384831188932958</v>
      </c>
      <c r="AB499" s="31">
        <v>6.592449177153921</v>
      </c>
      <c r="AC499" s="17">
        <v>5.148325358851675</v>
      </c>
      <c r="AD499" s="49">
        <f t="shared" si="82"/>
        <v>5.220320112711507</v>
      </c>
      <c r="AE499" s="59">
        <f t="shared" si="83"/>
        <v>0.013984111112179178</v>
      </c>
    </row>
    <row r="500" spans="1:31" ht="12">
      <c r="A500" s="13" t="s">
        <v>709</v>
      </c>
      <c r="B500" s="19" t="s">
        <v>678</v>
      </c>
      <c r="C500" s="5" t="s">
        <v>89</v>
      </c>
      <c r="D500" s="8">
        <v>7090</v>
      </c>
      <c r="E500" s="8">
        <v>7102</v>
      </c>
      <c r="F500" s="5">
        <f t="shared" si="74"/>
        <v>7096</v>
      </c>
      <c r="G500" s="52"/>
      <c r="H500" s="50"/>
      <c r="I500" s="44"/>
      <c r="J500" s="44">
        <v>303.4443647016942</v>
      </c>
      <c r="K500" s="44">
        <v>347.33570497277674</v>
      </c>
      <c r="L500" s="44">
        <v>2284.181543241649</v>
      </c>
      <c r="M500" s="44">
        <f t="shared" si="75"/>
        <v>-1936.845838268872</v>
      </c>
      <c r="N500" s="44">
        <f t="shared" si="76"/>
        <v>-317.88813972272493</v>
      </c>
      <c r="O500" s="44"/>
      <c r="P500" s="44"/>
      <c r="Q500" s="44"/>
      <c r="R500" s="44">
        <f t="shared" si="77"/>
        <v>0</v>
      </c>
      <c r="S500" s="44">
        <f t="shared" si="78"/>
        <v>-317.88813972272493</v>
      </c>
      <c r="T500" s="44">
        <f t="shared" si="79"/>
        <v>6778.111860277275</v>
      </c>
      <c r="U500" s="5">
        <v>381</v>
      </c>
      <c r="V500" s="29">
        <v>4.47148288973384</v>
      </c>
      <c r="W500" s="30">
        <v>3.9802483914409694</v>
      </c>
      <c r="X500" s="30">
        <v>4.1851523217982844</v>
      </c>
      <c r="Y500" s="30">
        <v>4.800352319436288</v>
      </c>
      <c r="Z500" s="30">
        <v>6.059727457233981</v>
      </c>
      <c r="AA500" s="30">
        <v>5.179340028694405</v>
      </c>
      <c r="AB500" s="31">
        <v>6.76831005984611</v>
      </c>
      <c r="AC500" s="17">
        <v>5.3737658674189</v>
      </c>
      <c r="AD500" s="49">
        <f t="shared" si="82"/>
        <v>5.621034409786419</v>
      </c>
      <c r="AE500" s="59">
        <f t="shared" si="83"/>
        <v>0.046014014839519925</v>
      </c>
    </row>
    <row r="501" spans="1:31" ht="12">
      <c r="A501" s="13" t="s">
        <v>709</v>
      </c>
      <c r="B501" s="19" t="s">
        <v>682</v>
      </c>
      <c r="C501" s="5" t="s">
        <v>90</v>
      </c>
      <c r="D501" s="8">
        <v>85</v>
      </c>
      <c r="E501" s="8">
        <v>87</v>
      </c>
      <c r="F501" s="5">
        <f t="shared" si="74"/>
        <v>86</v>
      </c>
      <c r="G501" s="52">
        <v>13212</v>
      </c>
      <c r="H501" s="50">
        <f>G501</f>
        <v>13212</v>
      </c>
      <c r="I501" s="44">
        <f>G501/365+(H501*10/24)/365</f>
        <v>51.27945205479452</v>
      </c>
      <c r="J501" s="44">
        <v>2.417124542124542</v>
      </c>
      <c r="K501" s="44">
        <v>4.1924812658556965</v>
      </c>
      <c r="L501" s="44">
        <v>27.875</v>
      </c>
      <c r="M501" s="44">
        <f t="shared" si="75"/>
        <v>-23.682518734144303</v>
      </c>
      <c r="N501" s="44">
        <f t="shared" si="76"/>
        <v>-3.886933939499539</v>
      </c>
      <c r="O501" s="44"/>
      <c r="P501" s="44"/>
      <c r="Q501" s="44"/>
      <c r="R501" s="44">
        <f t="shared" si="77"/>
        <v>0</v>
      </c>
      <c r="S501" s="44">
        <f t="shared" si="78"/>
        <v>47.392518115294976</v>
      </c>
      <c r="T501" s="44">
        <f t="shared" si="79"/>
        <v>133.392518115295</v>
      </c>
      <c r="U501" s="5">
        <v>2</v>
      </c>
      <c r="V501" s="29">
        <v>1.1764705882352942</v>
      </c>
      <c r="W501" s="30">
        <v>1.1627906976744187</v>
      </c>
      <c r="X501" s="30">
        <v>1.2195121951219512</v>
      </c>
      <c r="Y501" s="30">
        <v>1.1764705882352942</v>
      </c>
      <c r="Z501" s="30">
        <v>4.761904761904762</v>
      </c>
      <c r="AA501" s="30">
        <v>7.0588235294117645</v>
      </c>
      <c r="AB501" s="31">
        <v>5</v>
      </c>
      <c r="AC501" s="17">
        <v>2.3529411764705883</v>
      </c>
      <c r="AD501" s="49">
        <f t="shared" si="82"/>
        <v>1.4993344666237896</v>
      </c>
      <c r="AE501" s="59">
        <f t="shared" si="83"/>
        <v>-0.36278285168488944</v>
      </c>
    </row>
    <row r="502" spans="1:31" ht="12">
      <c r="A502" s="13" t="s">
        <v>709</v>
      </c>
      <c r="B502" s="19" t="s">
        <v>675</v>
      </c>
      <c r="C502" s="5" t="s">
        <v>91</v>
      </c>
      <c r="D502" s="8">
        <v>9602</v>
      </c>
      <c r="E502" s="8">
        <v>9589</v>
      </c>
      <c r="F502" s="5">
        <f t="shared" si="74"/>
        <v>9595.5</v>
      </c>
      <c r="G502" s="52">
        <v>4613</v>
      </c>
      <c r="H502" s="50">
        <f>G502</f>
        <v>4613</v>
      </c>
      <c r="I502" s="44">
        <f>G502/365+(H502*10/24)/365</f>
        <v>17.90433789954338</v>
      </c>
      <c r="J502" s="44">
        <v>515.586193814866</v>
      </c>
      <c r="K502" s="44">
        <v>1205.945199425018</v>
      </c>
      <c r="L502" s="44">
        <v>3258.8368744936</v>
      </c>
      <c r="M502" s="44">
        <f t="shared" si="75"/>
        <v>-2052.891675068582</v>
      </c>
      <c r="N502" s="44">
        <f t="shared" si="76"/>
        <v>-336.9343613961021</v>
      </c>
      <c r="O502" s="44"/>
      <c r="P502" s="44"/>
      <c r="Q502" s="44"/>
      <c r="R502" s="44">
        <f t="shared" si="77"/>
        <v>0</v>
      </c>
      <c r="S502" s="44">
        <f t="shared" si="78"/>
        <v>-319.03002349655867</v>
      </c>
      <c r="T502" s="44">
        <f t="shared" si="79"/>
        <v>9276.469976503442</v>
      </c>
      <c r="U502" s="5">
        <v>408</v>
      </c>
      <c r="V502" s="29">
        <v>4.292127449906931</v>
      </c>
      <c r="W502" s="30">
        <v>3.467331238487377</v>
      </c>
      <c r="X502" s="30">
        <v>3.9287641662169457</v>
      </c>
      <c r="Y502" s="30">
        <v>4.142138499411324</v>
      </c>
      <c r="Z502" s="30">
        <v>3.1024224394390143</v>
      </c>
      <c r="AA502" s="30">
        <v>3.353140916808149</v>
      </c>
      <c r="AB502" s="31">
        <v>3.5834384195039934</v>
      </c>
      <c r="AC502" s="17">
        <v>4.249114767756717</v>
      </c>
      <c r="AD502" s="49">
        <f aca="true" t="shared" si="86" ref="AD502:AD533">U502/T502*100</f>
        <v>4.398224766893349</v>
      </c>
      <c r="AE502" s="59">
        <f aca="true" t="shared" si="87" ref="AE502:AE533">(AD502-AC502)/AC502</f>
        <v>0.035092014992890545</v>
      </c>
    </row>
    <row r="503" spans="1:31" ht="12">
      <c r="A503" s="13" t="s">
        <v>709</v>
      </c>
      <c r="B503" s="19" t="s">
        <v>679</v>
      </c>
      <c r="C503" s="5" t="s">
        <v>92</v>
      </c>
      <c r="D503" s="8">
        <v>8322</v>
      </c>
      <c r="E503" s="8">
        <v>8398</v>
      </c>
      <c r="F503" s="5">
        <f t="shared" si="74"/>
        <v>8360</v>
      </c>
      <c r="G503" s="52"/>
      <c r="H503" s="50"/>
      <c r="I503" s="44"/>
      <c r="J503" s="44">
        <v>385.5350826184387</v>
      </c>
      <c r="K503" s="44">
        <v>898.8062457592547</v>
      </c>
      <c r="L503" s="44">
        <v>2984.2224123514693</v>
      </c>
      <c r="M503" s="44">
        <f t="shared" si="75"/>
        <v>-2085.4161665922147</v>
      </c>
      <c r="N503" s="44">
        <f t="shared" si="76"/>
        <v>-342.2724992600407</v>
      </c>
      <c r="O503" s="44"/>
      <c r="P503" s="44"/>
      <c r="Q503" s="44"/>
      <c r="R503" s="44">
        <f t="shared" si="77"/>
        <v>0</v>
      </c>
      <c r="S503" s="44">
        <f t="shared" si="78"/>
        <v>-342.2724992600407</v>
      </c>
      <c r="T503" s="44">
        <f t="shared" si="79"/>
        <v>8017.727500739959</v>
      </c>
      <c r="U503" s="5">
        <v>345</v>
      </c>
      <c r="V503" s="29">
        <v>4.394506866416979</v>
      </c>
      <c r="W503" s="30">
        <v>4.342447111221082</v>
      </c>
      <c r="X503" s="30">
        <v>3.6660886797126575</v>
      </c>
      <c r="Y503" s="30">
        <v>4.035324420458727</v>
      </c>
      <c r="Z503" s="30">
        <v>5.066862961599804</v>
      </c>
      <c r="AA503" s="30">
        <v>4.734453575371029</v>
      </c>
      <c r="AB503" s="31">
        <v>4.724693435922097</v>
      </c>
      <c r="AC503" s="17">
        <v>4.14563806777217</v>
      </c>
      <c r="AD503" s="49">
        <f t="shared" si="86"/>
        <v>4.302964898322621</v>
      </c>
      <c r="AE503" s="59">
        <f t="shared" si="87"/>
        <v>0.03794996764756095</v>
      </c>
    </row>
    <row r="504" spans="1:31" ht="12">
      <c r="A504" s="13" t="s">
        <v>709</v>
      </c>
      <c r="B504" s="19" t="s">
        <v>684</v>
      </c>
      <c r="C504" s="5" t="s">
        <v>93</v>
      </c>
      <c r="D504" s="8">
        <v>25492</v>
      </c>
      <c r="E504" s="8">
        <v>25576</v>
      </c>
      <c r="F504" s="5">
        <f t="shared" si="74"/>
        <v>25534</v>
      </c>
      <c r="G504" s="52">
        <v>74402</v>
      </c>
      <c r="H504" s="50">
        <f aca="true" t="shared" si="88" ref="H504:H510">G504</f>
        <v>74402</v>
      </c>
      <c r="I504" s="44">
        <f aca="true" t="shared" si="89" ref="I504:I510">G504/365+(H504*10/24)/365</f>
        <v>288.77488584474884</v>
      </c>
      <c r="J504" s="44">
        <v>2320.529521416343</v>
      </c>
      <c r="K504" s="44">
        <v>3731.0299974831605</v>
      </c>
      <c r="L504" s="44">
        <v>6770.764471907389</v>
      </c>
      <c r="M504" s="44">
        <f t="shared" si="75"/>
        <v>-3039.734474424228</v>
      </c>
      <c r="N504" s="44">
        <f t="shared" si="76"/>
        <v>-498.9016256396614</v>
      </c>
      <c r="O504" s="44"/>
      <c r="P504" s="44"/>
      <c r="Q504" s="44"/>
      <c r="R504" s="44">
        <f t="shared" si="77"/>
        <v>0</v>
      </c>
      <c r="S504" s="44">
        <f t="shared" si="78"/>
        <v>-210.12673979491257</v>
      </c>
      <c r="T504" s="44">
        <f t="shared" si="79"/>
        <v>25323.873260205088</v>
      </c>
      <c r="U504" s="5">
        <v>2130</v>
      </c>
      <c r="V504" s="29">
        <v>6.744680851063829</v>
      </c>
      <c r="W504" s="30">
        <v>10.269518629094925</v>
      </c>
      <c r="X504" s="30">
        <v>8.768633857463753</v>
      </c>
      <c r="Y504" s="30">
        <v>7.749555088173435</v>
      </c>
      <c r="Z504" s="30">
        <v>9.079606978143172</v>
      </c>
      <c r="AA504" s="30">
        <v>10.352659892408846</v>
      </c>
      <c r="AB504" s="31">
        <v>8.50795154098102</v>
      </c>
      <c r="AC504" s="17">
        <v>8.355562529420995</v>
      </c>
      <c r="AD504" s="49">
        <f t="shared" si="86"/>
        <v>8.411035618896276</v>
      </c>
      <c r="AE504" s="59">
        <f t="shared" si="87"/>
        <v>0.006639061018328058</v>
      </c>
    </row>
    <row r="505" spans="1:31" ht="12">
      <c r="A505" s="13" t="s">
        <v>709</v>
      </c>
      <c r="B505" s="19" t="s">
        <v>681</v>
      </c>
      <c r="C505" s="5" t="s">
        <v>94</v>
      </c>
      <c r="D505" s="8">
        <v>16210</v>
      </c>
      <c r="E505" s="8">
        <v>16240</v>
      </c>
      <c r="F505" s="5">
        <f t="shared" si="74"/>
        <v>16225</v>
      </c>
      <c r="G505" s="52">
        <v>24706</v>
      </c>
      <c r="H505" s="50">
        <f t="shared" si="88"/>
        <v>24706</v>
      </c>
      <c r="I505" s="44">
        <f t="shared" si="89"/>
        <v>95.89086757990867</v>
      </c>
      <c r="J505" s="44">
        <v>921.535796273359</v>
      </c>
      <c r="K505" s="44">
        <v>939.820409801368</v>
      </c>
      <c r="L505" s="44">
        <v>5094.376499668923</v>
      </c>
      <c r="M505" s="44">
        <f t="shared" si="75"/>
        <v>-4154.556089867556</v>
      </c>
      <c r="N505" s="44">
        <f t="shared" si="76"/>
        <v>-681.8736322154199</v>
      </c>
      <c r="O505" s="44"/>
      <c r="P505" s="44"/>
      <c r="Q505" s="44"/>
      <c r="R505" s="44">
        <f t="shared" si="77"/>
        <v>0</v>
      </c>
      <c r="S505" s="44">
        <f t="shared" si="78"/>
        <v>-585.9827646355112</v>
      </c>
      <c r="T505" s="44">
        <f t="shared" si="79"/>
        <v>15639.017235364488</v>
      </c>
      <c r="U505" s="5">
        <v>875</v>
      </c>
      <c r="V505" s="29">
        <v>5.852596529423065</v>
      </c>
      <c r="W505" s="30">
        <v>4.033889731917046</v>
      </c>
      <c r="X505" s="30">
        <v>3.9466265739522646</v>
      </c>
      <c r="Y505" s="30">
        <v>4.2983329186364765</v>
      </c>
      <c r="Z505" s="30">
        <v>5.524930318984206</v>
      </c>
      <c r="AA505" s="30">
        <v>4.946821667078901</v>
      </c>
      <c r="AB505" s="31">
        <v>4.664271555996036</v>
      </c>
      <c r="AC505" s="17">
        <v>5.3979025293028995</v>
      </c>
      <c r="AD505" s="49">
        <f t="shared" si="86"/>
        <v>5.594980725651761</v>
      </c>
      <c r="AE505" s="59">
        <f t="shared" si="87"/>
        <v>0.036510143575029165</v>
      </c>
    </row>
    <row r="506" spans="1:31" ht="12">
      <c r="A506" s="13" t="s">
        <v>709</v>
      </c>
      <c r="B506" s="19" t="s">
        <v>683</v>
      </c>
      <c r="C506" s="5" t="s">
        <v>95</v>
      </c>
      <c r="D506" s="8">
        <v>30301</v>
      </c>
      <c r="E506" s="8">
        <v>30506</v>
      </c>
      <c r="F506" s="5">
        <f t="shared" si="74"/>
        <v>30403.5</v>
      </c>
      <c r="G506" s="52">
        <v>42553</v>
      </c>
      <c r="H506" s="50">
        <f t="shared" si="88"/>
        <v>42553</v>
      </c>
      <c r="I506" s="44">
        <f t="shared" si="89"/>
        <v>165.16004566210046</v>
      </c>
      <c r="J506" s="44">
        <v>4110.974832019819</v>
      </c>
      <c r="K506" s="44">
        <v>5863.055891904848</v>
      </c>
      <c r="L506" s="44">
        <v>6971.444431683929</v>
      </c>
      <c r="M506" s="44">
        <f t="shared" si="75"/>
        <v>-1108.388539779081</v>
      </c>
      <c r="N506" s="44">
        <f t="shared" si="76"/>
        <v>-181.91616701682347</v>
      </c>
      <c r="O506" s="44"/>
      <c r="P506" s="44"/>
      <c r="Q506" s="44"/>
      <c r="R506" s="44">
        <f t="shared" si="77"/>
        <v>0</v>
      </c>
      <c r="S506" s="44">
        <f t="shared" si="78"/>
        <v>-16.756121354723007</v>
      </c>
      <c r="T506" s="44">
        <f t="shared" si="79"/>
        <v>30386.743878645277</v>
      </c>
      <c r="U506" s="5">
        <v>2275</v>
      </c>
      <c r="V506" s="29">
        <v>7.401675470174612</v>
      </c>
      <c r="W506" s="30">
        <v>5.500253079129408</v>
      </c>
      <c r="X506" s="30">
        <v>5.739886145450871</v>
      </c>
      <c r="Y506" s="30">
        <v>5.938401664094477</v>
      </c>
      <c r="Z506" s="30">
        <v>7.1100840617569245</v>
      </c>
      <c r="AA506" s="30">
        <v>7.682543924109828</v>
      </c>
      <c r="AB506" s="31">
        <v>7.789095266626722</v>
      </c>
      <c r="AC506" s="17">
        <v>7.508003036203426</v>
      </c>
      <c r="AD506" s="49">
        <f t="shared" si="86"/>
        <v>7.486817307855051</v>
      </c>
      <c r="AE506" s="59">
        <f t="shared" si="87"/>
        <v>-0.0028217527678421803</v>
      </c>
    </row>
    <row r="507" spans="1:31" ht="12">
      <c r="A507" s="13" t="s">
        <v>709</v>
      </c>
      <c r="B507" s="19" t="s">
        <v>680</v>
      </c>
      <c r="C507" s="5" t="s">
        <v>96</v>
      </c>
      <c r="D507" s="8">
        <v>7383</v>
      </c>
      <c r="E507" s="8">
        <v>7409</v>
      </c>
      <c r="F507" s="5">
        <f t="shared" si="74"/>
        <v>7396</v>
      </c>
      <c r="G507" s="52">
        <v>8386</v>
      </c>
      <c r="H507" s="50">
        <f t="shared" si="88"/>
        <v>8386</v>
      </c>
      <c r="I507" s="44">
        <f t="shared" si="89"/>
        <v>32.54840182648402</v>
      </c>
      <c r="J507" s="44">
        <v>487.7664316197974</v>
      </c>
      <c r="K507" s="44">
        <v>985.7793585301058</v>
      </c>
      <c r="L507" s="44">
        <v>2476.549715804082</v>
      </c>
      <c r="M507" s="44">
        <f t="shared" si="75"/>
        <v>-1490.7703572739763</v>
      </c>
      <c r="N507" s="44">
        <f t="shared" si="76"/>
        <v>-244.67523757655923</v>
      </c>
      <c r="O507" s="44"/>
      <c r="P507" s="44"/>
      <c r="Q507" s="44"/>
      <c r="R507" s="44">
        <f t="shared" si="77"/>
        <v>0</v>
      </c>
      <c r="S507" s="44">
        <f t="shared" si="78"/>
        <v>-212.1268357500752</v>
      </c>
      <c r="T507" s="44">
        <f t="shared" si="79"/>
        <v>7183.873164249925</v>
      </c>
      <c r="U507" s="5">
        <v>322</v>
      </c>
      <c r="V507" s="29">
        <v>4.713754646840148</v>
      </c>
      <c r="W507" s="30">
        <v>3.1163130943672277</v>
      </c>
      <c r="X507" s="30">
        <v>3.1601731601731604</v>
      </c>
      <c r="Y507" s="30">
        <v>3.343812517862246</v>
      </c>
      <c r="Z507" s="30">
        <v>4.224162207828781</v>
      </c>
      <c r="AA507" s="30">
        <v>4.1431520991053</v>
      </c>
      <c r="AB507" s="31">
        <v>4.853181076672104</v>
      </c>
      <c r="AC507" s="17">
        <v>4.361370716510903</v>
      </c>
      <c r="AD507" s="49">
        <f t="shared" si="86"/>
        <v>4.482261763785195</v>
      </c>
      <c r="AE507" s="59">
        <f t="shared" si="87"/>
        <v>0.027718590125034175</v>
      </c>
    </row>
    <row r="508" spans="1:31" ht="12">
      <c r="A508" s="13" t="s">
        <v>709</v>
      </c>
      <c r="B508" s="19" t="s">
        <v>685</v>
      </c>
      <c r="C508" s="5" t="s">
        <v>97</v>
      </c>
      <c r="D508" s="8">
        <v>37177</v>
      </c>
      <c r="E508" s="8">
        <v>37348</v>
      </c>
      <c r="F508" s="5">
        <f t="shared" si="74"/>
        <v>37262.5</v>
      </c>
      <c r="G508" s="52">
        <v>76546</v>
      </c>
      <c r="H508" s="50">
        <f t="shared" si="88"/>
        <v>76546</v>
      </c>
      <c r="I508" s="44">
        <f t="shared" si="89"/>
        <v>297.0963470319635</v>
      </c>
      <c r="J508" s="44">
        <v>3945.6987089871445</v>
      </c>
      <c r="K508" s="44">
        <v>4667.955295655154</v>
      </c>
      <c r="L508" s="44">
        <v>8463.713230643916</v>
      </c>
      <c r="M508" s="44">
        <f t="shared" si="75"/>
        <v>-3795.757934988762</v>
      </c>
      <c r="N508" s="44">
        <f t="shared" si="76"/>
        <v>-622.9852706655357</v>
      </c>
      <c r="O508" s="44"/>
      <c r="P508" s="44"/>
      <c r="Q508" s="44"/>
      <c r="R508" s="44">
        <f t="shared" si="77"/>
        <v>0</v>
      </c>
      <c r="S508" s="44">
        <f t="shared" si="78"/>
        <v>-325.88892363357223</v>
      </c>
      <c r="T508" s="44">
        <f t="shared" si="79"/>
        <v>36936.611076366426</v>
      </c>
      <c r="U508" s="5">
        <v>2710</v>
      </c>
      <c r="V508" s="29">
        <v>6.339260513688965</v>
      </c>
      <c r="W508" s="30">
        <v>6.7505183137525915</v>
      </c>
      <c r="X508" s="30">
        <v>6.503930492345883</v>
      </c>
      <c r="Y508" s="30">
        <v>6.226684222075927</v>
      </c>
      <c r="Z508" s="30">
        <v>6.415536946619023</v>
      </c>
      <c r="AA508" s="30">
        <v>6.833613993155521</v>
      </c>
      <c r="AB508" s="31">
        <v>6.890110187616753</v>
      </c>
      <c r="AC508" s="17">
        <v>7.289453156521505</v>
      </c>
      <c r="AD508" s="49">
        <f t="shared" si="86"/>
        <v>7.3368939949500955</v>
      </c>
      <c r="AE508" s="59">
        <f t="shared" si="87"/>
        <v>0.006508147786936193</v>
      </c>
    </row>
    <row r="509" spans="1:31" ht="12">
      <c r="A509" s="13" t="s">
        <v>709</v>
      </c>
      <c r="B509" s="19" t="s">
        <v>686</v>
      </c>
      <c r="C509" s="5" t="s">
        <v>98</v>
      </c>
      <c r="D509" s="8">
        <v>4181</v>
      </c>
      <c r="E509" s="8">
        <v>4146</v>
      </c>
      <c r="F509" s="5">
        <f t="shared" si="74"/>
        <v>4163.5</v>
      </c>
      <c r="G509" s="52">
        <v>109069</v>
      </c>
      <c r="H509" s="50">
        <f t="shared" si="88"/>
        <v>109069</v>
      </c>
      <c r="I509" s="44">
        <f t="shared" si="89"/>
        <v>423.3271689497717</v>
      </c>
      <c r="J509" s="44">
        <v>251.09330850115717</v>
      </c>
      <c r="K509" s="44">
        <v>563.5157078775977</v>
      </c>
      <c r="L509" s="44">
        <v>1193.1114266663542</v>
      </c>
      <c r="M509" s="44">
        <f t="shared" si="75"/>
        <v>-629.5957187887565</v>
      </c>
      <c r="N509" s="44">
        <f t="shared" si="76"/>
        <v>-103.33347542106557</v>
      </c>
      <c r="O509" s="44"/>
      <c r="P509" s="44"/>
      <c r="Q509" s="44"/>
      <c r="R509" s="44">
        <f t="shared" si="77"/>
        <v>0</v>
      </c>
      <c r="S509" s="44">
        <f t="shared" si="78"/>
        <v>319.9936935287061</v>
      </c>
      <c r="T509" s="44">
        <f t="shared" si="79"/>
        <v>4483.493693528706</v>
      </c>
      <c r="U509" s="5">
        <v>467</v>
      </c>
      <c r="V509" s="29">
        <v>16.31517960602549</v>
      </c>
      <c r="W509" s="30">
        <v>17.791411042944784</v>
      </c>
      <c r="X509" s="30">
        <v>20.10321369927281</v>
      </c>
      <c r="Y509" s="30">
        <v>21.73198779629195</v>
      </c>
      <c r="Z509" s="30">
        <v>22.961730449251245</v>
      </c>
      <c r="AA509" s="30">
        <v>12.369668246445498</v>
      </c>
      <c r="AB509" s="31">
        <v>17.501192179303768</v>
      </c>
      <c r="AC509" s="17">
        <v>11.16957665630232</v>
      </c>
      <c r="AD509" s="49">
        <f t="shared" si="86"/>
        <v>10.415984317632674</v>
      </c>
      <c r="AE509" s="59">
        <f t="shared" si="87"/>
        <v>-0.06746829910016684</v>
      </c>
    </row>
    <row r="510" spans="1:31" ht="12">
      <c r="A510" s="13" t="s">
        <v>710</v>
      </c>
      <c r="B510" s="19" t="s">
        <v>296</v>
      </c>
      <c r="C510" s="5" t="s">
        <v>99</v>
      </c>
      <c r="D510" s="8">
        <v>27986</v>
      </c>
      <c r="E510" s="8">
        <v>28259</v>
      </c>
      <c r="F510" s="5">
        <f t="shared" si="74"/>
        <v>28122.5</v>
      </c>
      <c r="G510" s="52">
        <v>60839</v>
      </c>
      <c r="H510" s="50">
        <f t="shared" si="88"/>
        <v>60839</v>
      </c>
      <c r="I510" s="44">
        <f t="shared" si="89"/>
        <v>236.13310502283105</v>
      </c>
      <c r="J510" s="44">
        <v>2908.4055181164526</v>
      </c>
      <c r="K510" s="44">
        <v>9968.733324538567</v>
      </c>
      <c r="L510" s="44">
        <v>7445.8210032628</v>
      </c>
      <c r="M510" s="44">
        <f t="shared" si="75"/>
        <v>2522.9123212757668</v>
      </c>
      <c r="N510" s="44">
        <f t="shared" si="76"/>
        <v>414.07730478472996</v>
      </c>
      <c r="O510" s="44">
        <v>671</v>
      </c>
      <c r="P510" s="44"/>
      <c r="Q510" s="44">
        <f>O510+P510</f>
        <v>671</v>
      </c>
      <c r="R510" s="44">
        <f t="shared" si="77"/>
        <v>198.5041666666667</v>
      </c>
      <c r="S510" s="44">
        <f t="shared" si="78"/>
        <v>848.7145764742278</v>
      </c>
      <c r="T510" s="44">
        <f t="shared" si="79"/>
        <v>28971.214576474227</v>
      </c>
      <c r="U510" s="5">
        <v>3346</v>
      </c>
      <c r="V510" s="29">
        <v>14.226937194949778</v>
      </c>
      <c r="W510" s="30">
        <v>10.92896174863388</v>
      </c>
      <c r="X510" s="30">
        <v>10.38039974210187</v>
      </c>
      <c r="Y510" s="30">
        <v>10.75787253277083</v>
      </c>
      <c r="Z510" s="30">
        <v>11.526607003602065</v>
      </c>
      <c r="AA510" s="30">
        <v>11.446879778635404</v>
      </c>
      <c r="AB510" s="31">
        <v>10.993048301696502</v>
      </c>
      <c r="AC510" s="17">
        <v>11.955977988994498</v>
      </c>
      <c r="AD510" s="49">
        <f t="shared" si="86"/>
        <v>11.549394973302515</v>
      </c>
      <c r="AE510" s="59">
        <f t="shared" si="87"/>
        <v>-0.03400667147984404</v>
      </c>
    </row>
    <row r="511" spans="1:31" ht="12">
      <c r="A511" s="13" t="s">
        <v>710</v>
      </c>
      <c r="B511" s="19" t="s">
        <v>297</v>
      </c>
      <c r="C511" s="5" t="s">
        <v>100</v>
      </c>
      <c r="D511" s="8">
        <v>5122</v>
      </c>
      <c r="E511" s="8">
        <v>5170</v>
      </c>
      <c r="F511" s="5">
        <f t="shared" si="74"/>
        <v>5146</v>
      </c>
      <c r="G511" s="52"/>
      <c r="H511" s="50"/>
      <c r="I511" s="44"/>
      <c r="J511" s="44">
        <v>147.11957349997346</v>
      </c>
      <c r="K511" s="44">
        <v>291.0773029290315</v>
      </c>
      <c r="L511" s="44">
        <v>1792.285192270297</v>
      </c>
      <c r="M511" s="44">
        <f t="shared" si="75"/>
        <v>-1501.2078893412656</v>
      </c>
      <c r="N511" s="44">
        <f t="shared" si="76"/>
        <v>-246.3883153995896</v>
      </c>
      <c r="O511" s="44"/>
      <c r="P511" s="44"/>
      <c r="Q511" s="44"/>
      <c r="R511" s="44">
        <f t="shared" si="77"/>
        <v>0</v>
      </c>
      <c r="S511" s="44">
        <f t="shared" si="78"/>
        <v>-246.3883153995896</v>
      </c>
      <c r="T511" s="44">
        <f t="shared" si="79"/>
        <v>4899.611684600411</v>
      </c>
      <c r="U511" s="5">
        <v>133</v>
      </c>
      <c r="V511" s="29">
        <v>3.6182612918892665</v>
      </c>
      <c r="W511" s="30">
        <v>2.621231979030144</v>
      </c>
      <c r="X511" s="30">
        <v>2.298109965635739</v>
      </c>
      <c r="Y511" s="30">
        <v>2.5197834235735113</v>
      </c>
      <c r="Z511" s="30">
        <v>2.0226537216828477</v>
      </c>
      <c r="AA511" s="30">
        <v>1.8803760752150431</v>
      </c>
      <c r="AB511" s="31">
        <v>1.7134887427774457</v>
      </c>
      <c r="AC511" s="17">
        <v>2.5966419367434592</v>
      </c>
      <c r="AD511" s="49">
        <f t="shared" si="86"/>
        <v>2.7145008331583087</v>
      </c>
      <c r="AE511" s="59">
        <f t="shared" si="87"/>
        <v>0.04538896747645557</v>
      </c>
    </row>
    <row r="512" spans="1:31" ht="12">
      <c r="A512" s="13" t="s">
        <v>710</v>
      </c>
      <c r="B512" s="19" t="s">
        <v>299</v>
      </c>
      <c r="C512" s="5" t="s">
        <v>101</v>
      </c>
      <c r="D512" s="8">
        <v>15835</v>
      </c>
      <c r="E512" s="8">
        <v>16002</v>
      </c>
      <c r="F512" s="5">
        <f t="shared" si="74"/>
        <v>15918.5</v>
      </c>
      <c r="G512" s="52"/>
      <c r="H512" s="50"/>
      <c r="I512" s="44"/>
      <c r="J512" s="44">
        <v>686.2277157084195</v>
      </c>
      <c r="K512" s="44">
        <v>1788.764992868637</v>
      </c>
      <c r="L512" s="44">
        <v>4814.745174679526</v>
      </c>
      <c r="M512" s="44">
        <f t="shared" si="75"/>
        <v>-3025.980181810889</v>
      </c>
      <c r="N512" s="44">
        <f t="shared" si="76"/>
        <v>-496.64417881262614</v>
      </c>
      <c r="O512" s="44"/>
      <c r="P512" s="44"/>
      <c r="Q512" s="44"/>
      <c r="R512" s="44">
        <f t="shared" si="77"/>
        <v>0</v>
      </c>
      <c r="S512" s="44">
        <f t="shared" si="78"/>
        <v>-496.64417881262614</v>
      </c>
      <c r="T512" s="44">
        <f t="shared" si="79"/>
        <v>15421.855821187373</v>
      </c>
      <c r="U512" s="5">
        <v>1630</v>
      </c>
      <c r="V512" s="29">
        <v>8.70899543067585</v>
      </c>
      <c r="W512" s="30">
        <v>9.680658766820645</v>
      </c>
      <c r="X512" s="30">
        <v>9.742940863079381</v>
      </c>
      <c r="Y512" s="30">
        <v>11.656683999210163</v>
      </c>
      <c r="Z512" s="30">
        <v>11.400247831474598</v>
      </c>
      <c r="AA512" s="30">
        <v>11.002304147465438</v>
      </c>
      <c r="AB512" s="31">
        <v>10.471704118658094</v>
      </c>
      <c r="AC512" s="17">
        <v>10.293653299652668</v>
      </c>
      <c r="AD512" s="49">
        <f t="shared" si="86"/>
        <v>10.569415373217394</v>
      </c>
      <c r="AE512" s="59">
        <f t="shared" si="87"/>
        <v>0.026789524140475085</v>
      </c>
    </row>
    <row r="513" spans="1:31" ht="12">
      <c r="A513" s="13" t="s">
        <v>710</v>
      </c>
      <c r="B513" s="19" t="s">
        <v>298</v>
      </c>
      <c r="C513" s="5" t="s">
        <v>102</v>
      </c>
      <c r="D513" s="8">
        <v>1682</v>
      </c>
      <c r="E513" s="8">
        <v>1719</v>
      </c>
      <c r="F513" s="5">
        <f t="shared" si="74"/>
        <v>1700.5</v>
      </c>
      <c r="G513" s="52"/>
      <c r="H513" s="50"/>
      <c r="I513" s="44"/>
      <c r="J513" s="44">
        <v>61.78827753692991</v>
      </c>
      <c r="K513" s="44">
        <v>120.98351473251307</v>
      </c>
      <c r="L513" s="44">
        <v>488.31637909075937</v>
      </c>
      <c r="M513" s="44">
        <f t="shared" si="75"/>
        <v>-367.3328643582463</v>
      </c>
      <c r="N513" s="44">
        <f t="shared" si="76"/>
        <v>-60.289135357427924</v>
      </c>
      <c r="O513" s="44"/>
      <c r="P513" s="44"/>
      <c r="Q513" s="44"/>
      <c r="R513" s="44">
        <f t="shared" si="77"/>
        <v>0</v>
      </c>
      <c r="S513" s="44">
        <f t="shared" si="78"/>
        <v>-60.289135357427924</v>
      </c>
      <c r="T513" s="44">
        <f t="shared" si="79"/>
        <v>1640.210864642572</v>
      </c>
      <c r="U513" s="5">
        <v>129</v>
      </c>
      <c r="V513" s="29">
        <v>11.694677871148459</v>
      </c>
      <c r="W513" s="30">
        <v>11.250827266710788</v>
      </c>
      <c r="X513" s="30">
        <v>12.763241863433311</v>
      </c>
      <c r="Y513" s="30">
        <v>10.29040404040404</v>
      </c>
      <c r="Z513" s="30">
        <v>9.770114942528735</v>
      </c>
      <c r="AA513" s="30">
        <v>9.186840471756673</v>
      </c>
      <c r="AB513" s="31">
        <v>8.65265760197775</v>
      </c>
      <c r="AC513" s="17">
        <v>7.669441141498217</v>
      </c>
      <c r="AD513" s="49">
        <f t="shared" si="86"/>
        <v>7.864842428544158</v>
      </c>
      <c r="AE513" s="59">
        <f t="shared" si="87"/>
        <v>0.025477904248935895</v>
      </c>
    </row>
    <row r="514" spans="1:31" ht="12">
      <c r="A514" s="13" t="s">
        <v>710</v>
      </c>
      <c r="B514" s="19" t="s">
        <v>300</v>
      </c>
      <c r="C514" s="5" t="s">
        <v>103</v>
      </c>
      <c r="D514" s="8">
        <v>7838</v>
      </c>
      <c r="E514" s="8">
        <v>8000</v>
      </c>
      <c r="F514" s="5">
        <f t="shared" si="74"/>
        <v>7919</v>
      </c>
      <c r="G514" s="52"/>
      <c r="H514" s="50"/>
      <c r="I514" s="44"/>
      <c r="J514" s="44">
        <v>254.37668878192142</v>
      </c>
      <c r="K514" s="44">
        <v>1655.2403488343011</v>
      </c>
      <c r="L514" s="44">
        <v>2790.94570912437</v>
      </c>
      <c r="M514" s="44">
        <f t="shared" si="75"/>
        <v>-1135.7053602900687</v>
      </c>
      <c r="N514" s="44">
        <f t="shared" si="76"/>
        <v>-186.39958695856694</v>
      </c>
      <c r="O514" s="44"/>
      <c r="P514" s="44"/>
      <c r="Q514" s="44"/>
      <c r="R514" s="44">
        <f t="shared" si="77"/>
        <v>0</v>
      </c>
      <c r="S514" s="44">
        <f t="shared" si="78"/>
        <v>-186.39958695856694</v>
      </c>
      <c r="T514" s="44">
        <f t="shared" si="79"/>
        <v>7732.600413041433</v>
      </c>
      <c r="U514" s="5">
        <v>610</v>
      </c>
      <c r="V514" s="29">
        <v>6.403940886699508</v>
      </c>
      <c r="W514" s="30">
        <v>7.539078710748375</v>
      </c>
      <c r="X514" s="30">
        <v>6.707734428473648</v>
      </c>
      <c r="Y514" s="30">
        <v>7.058665952317171</v>
      </c>
      <c r="Z514" s="30">
        <v>7.020997375328084</v>
      </c>
      <c r="AA514" s="30">
        <v>6.500781657113079</v>
      </c>
      <c r="AB514" s="31">
        <v>5.8390388838651335</v>
      </c>
      <c r="AC514" s="17">
        <v>7.782597601428937</v>
      </c>
      <c r="AD514" s="49">
        <f t="shared" si="86"/>
        <v>7.8886786775015985</v>
      </c>
      <c r="AE514" s="59">
        <f t="shared" si="87"/>
        <v>0.013630548758320024</v>
      </c>
    </row>
    <row r="515" spans="1:31" ht="12">
      <c r="A515" s="13" t="s">
        <v>710</v>
      </c>
      <c r="B515" s="19" t="s">
        <v>301</v>
      </c>
      <c r="C515" s="5" t="s">
        <v>104</v>
      </c>
      <c r="D515" s="8">
        <v>15051</v>
      </c>
      <c r="E515" s="8">
        <v>15094</v>
      </c>
      <c r="F515" s="5">
        <f aca="true" t="shared" si="90" ref="F515:F578">(D515+E515)/2</f>
        <v>15072.5</v>
      </c>
      <c r="G515" s="52">
        <v>33560</v>
      </c>
      <c r="H515" s="50">
        <f>G515</f>
        <v>33560</v>
      </c>
      <c r="I515" s="44">
        <f>G515/365+(H515*10/24)/365</f>
        <v>130.25570776255708</v>
      </c>
      <c r="J515" s="44">
        <v>2041.0557757723934</v>
      </c>
      <c r="K515" s="44">
        <v>5727.193239094619</v>
      </c>
      <c r="L515" s="44">
        <v>3305.9690285756797</v>
      </c>
      <c r="M515" s="44">
        <f aca="true" t="shared" si="91" ref="M515:M578">K515-L515</f>
        <v>2421.224210518939</v>
      </c>
      <c r="N515" s="44">
        <f aca="true" t="shared" si="92" ref="N515:N578">M515*0.75*(261-24-10-2-12)*9/24/365</f>
        <v>397.3875694832882</v>
      </c>
      <c r="O515" s="44">
        <v>540</v>
      </c>
      <c r="P515" s="44"/>
      <c r="Q515" s="44">
        <f>O515+P515</f>
        <v>540</v>
      </c>
      <c r="R515" s="44">
        <f aca="true" t="shared" si="93" ref="R515:R578">(O515*0.3*365/2+O515*0.7*365/2*10/24)/365+(P515*0.6*462/2+P515*0.4*365/2*10/24)/365</f>
        <v>159.75</v>
      </c>
      <c r="S515" s="44">
        <f aca="true" t="shared" si="94" ref="S515:S578">I515+N515+R515</f>
        <v>687.3932772458453</v>
      </c>
      <c r="T515" s="44">
        <f aca="true" t="shared" si="95" ref="T515:T578">F515+S515</f>
        <v>15759.893277245845</v>
      </c>
      <c r="U515" s="5">
        <v>1566</v>
      </c>
      <c r="V515" s="29">
        <v>9.125532073780898</v>
      </c>
      <c r="W515" s="30">
        <v>8.466997870830376</v>
      </c>
      <c r="X515" s="30">
        <v>8.675056561085972</v>
      </c>
      <c r="Y515" s="30">
        <v>8.654247184762964</v>
      </c>
      <c r="Z515" s="30">
        <v>9.007340330657886</v>
      </c>
      <c r="AA515" s="30">
        <v>10.004757697274519</v>
      </c>
      <c r="AB515" s="31">
        <v>10.767676767676768</v>
      </c>
      <c r="AC515" s="17">
        <v>10.404624277456648</v>
      </c>
      <c r="AD515" s="49">
        <f t="shared" si="86"/>
        <v>9.93661551161005</v>
      </c>
      <c r="AE515" s="59">
        <f t="shared" si="87"/>
        <v>-0.04498084249525635</v>
      </c>
    </row>
    <row r="516" spans="1:31" ht="12">
      <c r="A516" s="13" t="s">
        <v>710</v>
      </c>
      <c r="B516" s="19" t="s">
        <v>302</v>
      </c>
      <c r="C516" s="5" t="s">
        <v>105</v>
      </c>
      <c r="D516" s="8">
        <v>3176</v>
      </c>
      <c r="E516" s="8">
        <v>3210</v>
      </c>
      <c r="F516" s="5">
        <f t="shared" si="90"/>
        <v>3193</v>
      </c>
      <c r="G516" s="52"/>
      <c r="H516" s="50"/>
      <c r="I516" s="44"/>
      <c r="J516" s="44">
        <v>116.19479650797368</v>
      </c>
      <c r="K516" s="44">
        <v>164.6331428717487</v>
      </c>
      <c r="L516" s="44">
        <v>1056.1389920833756</v>
      </c>
      <c r="M516" s="44">
        <f t="shared" si="91"/>
        <v>-891.5058492116268</v>
      </c>
      <c r="N516" s="44">
        <f t="shared" si="92"/>
        <v>-146.31992405296992</v>
      </c>
      <c r="O516" s="44"/>
      <c r="P516" s="44"/>
      <c r="Q516" s="44"/>
      <c r="R516" s="44">
        <f t="shared" si="93"/>
        <v>0</v>
      </c>
      <c r="S516" s="44">
        <f t="shared" si="94"/>
        <v>-146.31992405296992</v>
      </c>
      <c r="T516" s="44">
        <f t="shared" si="95"/>
        <v>3046.68007594703</v>
      </c>
      <c r="U516" s="5">
        <v>224</v>
      </c>
      <c r="V516" s="29">
        <v>3.3406754772393543</v>
      </c>
      <c r="W516" s="30">
        <v>4.323763403666551</v>
      </c>
      <c r="X516" s="30">
        <v>7.094133697135062</v>
      </c>
      <c r="Y516" s="30">
        <v>9.926715522984676</v>
      </c>
      <c r="Z516" s="30">
        <v>6.003937007874016</v>
      </c>
      <c r="AA516" s="30">
        <v>6.769825918762089</v>
      </c>
      <c r="AB516" s="31">
        <v>7.20125786163522</v>
      </c>
      <c r="AC516" s="17">
        <v>7.052896725440807</v>
      </c>
      <c r="AD516" s="49">
        <f t="shared" si="86"/>
        <v>7.352265233505747</v>
      </c>
      <c r="AE516" s="59">
        <f t="shared" si="87"/>
        <v>0.04244617775063622</v>
      </c>
    </row>
    <row r="517" spans="1:31" ht="12">
      <c r="A517" s="13" t="s">
        <v>710</v>
      </c>
      <c r="B517" s="19" t="s">
        <v>303</v>
      </c>
      <c r="C517" s="5" t="s">
        <v>106</v>
      </c>
      <c r="D517" s="8">
        <v>2230</v>
      </c>
      <c r="E517" s="8">
        <v>2214</v>
      </c>
      <c r="F517" s="5">
        <f t="shared" si="90"/>
        <v>2222</v>
      </c>
      <c r="G517" s="52">
        <v>12505</v>
      </c>
      <c r="H517" s="50">
        <f aca="true" t="shared" si="96" ref="H517:H535">G517</f>
        <v>12505</v>
      </c>
      <c r="I517" s="44">
        <f aca="true" t="shared" si="97" ref="I517:I535">G517/365+(H517*10/24)/365</f>
        <v>48.53538812785388</v>
      </c>
      <c r="J517" s="44">
        <v>66.66402251250716</v>
      </c>
      <c r="K517" s="44">
        <v>124.06309994573968</v>
      </c>
      <c r="L517" s="44">
        <v>712.8163956251124</v>
      </c>
      <c r="M517" s="44">
        <f t="shared" si="91"/>
        <v>-588.7532956793727</v>
      </c>
      <c r="N517" s="44">
        <f t="shared" si="92"/>
        <v>-96.63014279258199</v>
      </c>
      <c r="O517" s="44"/>
      <c r="P517" s="44"/>
      <c r="Q517" s="44"/>
      <c r="R517" s="44">
        <f t="shared" si="93"/>
        <v>0</v>
      </c>
      <c r="S517" s="44">
        <f t="shared" si="94"/>
        <v>-48.094754664728114</v>
      </c>
      <c r="T517" s="44">
        <f t="shared" si="95"/>
        <v>2173.905245335272</v>
      </c>
      <c r="U517" s="5">
        <v>99</v>
      </c>
      <c r="V517" s="29">
        <v>3.808487486398259</v>
      </c>
      <c r="W517" s="30">
        <v>3.0240902101486418</v>
      </c>
      <c r="X517" s="30">
        <v>3.143712574850299</v>
      </c>
      <c r="Y517" s="30">
        <v>3.86286817962337</v>
      </c>
      <c r="Z517" s="30">
        <v>3.166351606805293</v>
      </c>
      <c r="AA517" s="30">
        <v>3.985171455050973</v>
      </c>
      <c r="AB517" s="31">
        <v>4.308390022675737</v>
      </c>
      <c r="AC517" s="17">
        <v>4.439461883408072</v>
      </c>
      <c r="AD517" s="49">
        <f t="shared" si="86"/>
        <v>4.554016335920458</v>
      </c>
      <c r="AE517" s="59">
        <f t="shared" si="87"/>
        <v>0.025803679707335596</v>
      </c>
    </row>
    <row r="518" spans="1:31" ht="12">
      <c r="A518" s="13" t="s">
        <v>710</v>
      </c>
      <c r="B518" s="19" t="s">
        <v>304</v>
      </c>
      <c r="C518" s="5" t="s">
        <v>107</v>
      </c>
      <c r="D518" s="8">
        <v>5008</v>
      </c>
      <c r="E518" s="8">
        <v>5040</v>
      </c>
      <c r="F518" s="5">
        <f t="shared" si="90"/>
        <v>5024</v>
      </c>
      <c r="G518" s="52">
        <v>164844</v>
      </c>
      <c r="H518" s="50">
        <f t="shared" si="96"/>
        <v>164844</v>
      </c>
      <c r="I518" s="44">
        <f t="shared" si="97"/>
        <v>639.8054794520548</v>
      </c>
      <c r="J518" s="44">
        <v>396.5419974234723</v>
      </c>
      <c r="K518" s="44">
        <v>513.0195568788034</v>
      </c>
      <c r="L518" s="44">
        <v>1286.9596986478155</v>
      </c>
      <c r="M518" s="44">
        <f t="shared" si="91"/>
        <v>-773.940141769012</v>
      </c>
      <c r="N518" s="44">
        <f t="shared" si="92"/>
        <v>-127.02425100780788</v>
      </c>
      <c r="O518" s="44"/>
      <c r="P518" s="44"/>
      <c r="Q518" s="44"/>
      <c r="R518" s="44">
        <f t="shared" si="93"/>
        <v>0</v>
      </c>
      <c r="S518" s="44">
        <f t="shared" si="94"/>
        <v>512.781228444247</v>
      </c>
      <c r="T518" s="44">
        <f t="shared" si="95"/>
        <v>5536.781228444247</v>
      </c>
      <c r="U518" s="5">
        <v>390</v>
      </c>
      <c r="V518" s="29">
        <v>8.15374361253055</v>
      </c>
      <c r="W518" s="30">
        <v>8.724402730375425</v>
      </c>
      <c r="X518" s="30">
        <v>7.896399241945673</v>
      </c>
      <c r="Y518" s="30">
        <v>8.350687213660974</v>
      </c>
      <c r="Z518" s="30">
        <v>7.7816974476032374</v>
      </c>
      <c r="AA518" s="30">
        <v>7.26530612244898</v>
      </c>
      <c r="AB518" s="31">
        <v>7.016840417000802</v>
      </c>
      <c r="AC518" s="17">
        <v>7.787539936102236</v>
      </c>
      <c r="AD518" s="49">
        <f t="shared" si="86"/>
        <v>7.043803681396025</v>
      </c>
      <c r="AE518" s="59">
        <f t="shared" si="87"/>
        <v>-0.09550336316842832</v>
      </c>
    </row>
    <row r="519" spans="1:31" ht="12">
      <c r="A519" s="13" t="s">
        <v>710</v>
      </c>
      <c r="B519" s="19" t="s">
        <v>305</v>
      </c>
      <c r="C519" s="5" t="s">
        <v>108</v>
      </c>
      <c r="D519" s="8">
        <v>7505</v>
      </c>
      <c r="E519" s="8">
        <v>7463</v>
      </c>
      <c r="F519" s="5">
        <f t="shared" si="90"/>
        <v>7484</v>
      </c>
      <c r="G519" s="52">
        <v>354263</v>
      </c>
      <c r="H519" s="50">
        <f t="shared" si="96"/>
        <v>354263</v>
      </c>
      <c r="I519" s="44">
        <f t="shared" si="97"/>
        <v>1374.9933789954339</v>
      </c>
      <c r="J519" s="44">
        <v>968.5468702510068</v>
      </c>
      <c r="K519" s="44">
        <v>1098.995871739873</v>
      </c>
      <c r="L519" s="44">
        <v>1648.8532721311028</v>
      </c>
      <c r="M519" s="44">
        <f t="shared" si="91"/>
        <v>-549.8574003912297</v>
      </c>
      <c r="N519" s="44">
        <f t="shared" si="92"/>
        <v>-90.24628737585508</v>
      </c>
      <c r="O519" s="44"/>
      <c r="P519" s="44"/>
      <c r="Q519" s="44"/>
      <c r="R519" s="44">
        <f t="shared" si="93"/>
        <v>0</v>
      </c>
      <c r="S519" s="44">
        <f t="shared" si="94"/>
        <v>1284.747091619579</v>
      </c>
      <c r="T519" s="44">
        <f t="shared" si="95"/>
        <v>8768.747091619578</v>
      </c>
      <c r="U519" s="5">
        <v>656</v>
      </c>
      <c r="V519" s="29">
        <v>9.189640768588136</v>
      </c>
      <c r="W519" s="30">
        <v>9.268626110731374</v>
      </c>
      <c r="X519" s="30">
        <v>9.26962457337884</v>
      </c>
      <c r="Y519" s="30">
        <v>10.887041831312168</v>
      </c>
      <c r="Z519" s="30">
        <v>10.560432140445645</v>
      </c>
      <c r="AA519" s="30">
        <v>11.633829245409462</v>
      </c>
      <c r="AB519" s="31">
        <v>10.115799281245842</v>
      </c>
      <c r="AC519" s="17">
        <v>8.740839440373085</v>
      </c>
      <c r="AD519" s="49">
        <f t="shared" si="86"/>
        <v>7.481114384367967</v>
      </c>
      <c r="AE519" s="59">
        <f t="shared" si="87"/>
        <v>-0.14411945953229288</v>
      </c>
    </row>
    <row r="520" spans="1:31" ht="12">
      <c r="A520" s="13" t="s">
        <v>710</v>
      </c>
      <c r="B520" s="19" t="s">
        <v>307</v>
      </c>
      <c r="C520" s="5" t="s">
        <v>109</v>
      </c>
      <c r="D520" s="8">
        <v>5125</v>
      </c>
      <c r="E520" s="8">
        <v>5236</v>
      </c>
      <c r="F520" s="5">
        <f t="shared" si="90"/>
        <v>5180.5</v>
      </c>
      <c r="G520" s="52">
        <v>13795</v>
      </c>
      <c r="H520" s="50">
        <f t="shared" si="96"/>
        <v>13795</v>
      </c>
      <c r="I520" s="44">
        <f t="shared" si="97"/>
        <v>53.54223744292237</v>
      </c>
      <c r="J520" s="44">
        <v>253.9265147379218</v>
      </c>
      <c r="K520" s="44">
        <v>450.83197298905003</v>
      </c>
      <c r="L520" s="44">
        <v>1611.2434149956302</v>
      </c>
      <c r="M520" s="44">
        <f t="shared" si="91"/>
        <v>-1160.4114420065803</v>
      </c>
      <c r="N520" s="44">
        <f t="shared" si="92"/>
        <v>-190.45451492522383</v>
      </c>
      <c r="O520" s="44"/>
      <c r="P520" s="44"/>
      <c r="Q520" s="44"/>
      <c r="R520" s="44">
        <f t="shared" si="93"/>
        <v>0</v>
      </c>
      <c r="S520" s="44">
        <f t="shared" si="94"/>
        <v>-136.91227748230148</v>
      </c>
      <c r="T520" s="44">
        <f t="shared" si="95"/>
        <v>5043.587722517698</v>
      </c>
      <c r="U520" s="5">
        <v>232</v>
      </c>
      <c r="V520" s="29">
        <v>3.4722222222222223</v>
      </c>
      <c r="W520" s="30">
        <v>3.2945310784098396</v>
      </c>
      <c r="X520" s="30">
        <v>3.2077502691065662</v>
      </c>
      <c r="Y520" s="30">
        <v>3.929396932128598</v>
      </c>
      <c r="Z520" s="30">
        <v>3.240360951599672</v>
      </c>
      <c r="AA520" s="30">
        <v>3.095912585997572</v>
      </c>
      <c r="AB520" s="31">
        <v>3.750744195276841</v>
      </c>
      <c r="AC520" s="17">
        <v>4.5268292682926825</v>
      </c>
      <c r="AD520" s="49">
        <f t="shared" si="86"/>
        <v>4.59990016559459</v>
      </c>
      <c r="AE520" s="59">
        <f t="shared" si="87"/>
        <v>0.016141739166908527</v>
      </c>
    </row>
    <row r="521" spans="1:31" ht="12">
      <c r="A521" s="13" t="s">
        <v>710</v>
      </c>
      <c r="B521" s="19" t="s">
        <v>306</v>
      </c>
      <c r="C521" s="5" t="s">
        <v>110</v>
      </c>
      <c r="D521" s="8">
        <v>4931</v>
      </c>
      <c r="E521" s="8">
        <v>5008</v>
      </c>
      <c r="F521" s="5">
        <f t="shared" si="90"/>
        <v>4969.5</v>
      </c>
      <c r="G521" s="52">
        <v>24135</v>
      </c>
      <c r="H521" s="50">
        <f t="shared" si="96"/>
        <v>24135</v>
      </c>
      <c r="I521" s="44">
        <f t="shared" si="97"/>
        <v>93.67465753424656</v>
      </c>
      <c r="J521" s="44">
        <v>297.7334327990143</v>
      </c>
      <c r="K521" s="44">
        <v>342.34323061439187</v>
      </c>
      <c r="L521" s="44">
        <v>1316.7737356130049</v>
      </c>
      <c r="M521" s="44">
        <f t="shared" si="91"/>
        <v>-974.4305049986131</v>
      </c>
      <c r="N521" s="44">
        <f t="shared" si="92"/>
        <v>-159.93007517828264</v>
      </c>
      <c r="O521" s="44"/>
      <c r="P521" s="44"/>
      <c r="Q521" s="44"/>
      <c r="R521" s="44">
        <f t="shared" si="93"/>
        <v>0</v>
      </c>
      <c r="S521" s="44">
        <f t="shared" si="94"/>
        <v>-66.25541764403607</v>
      </c>
      <c r="T521" s="44">
        <f t="shared" si="95"/>
        <v>4903.244582355964</v>
      </c>
      <c r="U521" s="5">
        <v>394</v>
      </c>
      <c r="V521" s="29">
        <v>7.6184239249072245</v>
      </c>
      <c r="W521" s="30">
        <v>7.360785150416044</v>
      </c>
      <c r="X521" s="30">
        <v>6.3752665245202556</v>
      </c>
      <c r="Y521" s="30">
        <v>6.02510460251046</v>
      </c>
      <c r="Z521" s="30">
        <v>6.755076668048073</v>
      </c>
      <c r="AA521" s="30">
        <v>10.24390243902439</v>
      </c>
      <c r="AB521" s="31">
        <v>5.302722470540431</v>
      </c>
      <c r="AC521" s="17">
        <v>7.99026566619347</v>
      </c>
      <c r="AD521" s="49">
        <f t="shared" si="86"/>
        <v>8.035495545496255</v>
      </c>
      <c r="AE521" s="59">
        <f t="shared" si="87"/>
        <v>0.005660622711726748</v>
      </c>
    </row>
    <row r="522" spans="1:31" ht="12">
      <c r="A522" s="13" t="s">
        <v>710</v>
      </c>
      <c r="B522" s="19" t="s">
        <v>308</v>
      </c>
      <c r="C522" s="5" t="s">
        <v>111</v>
      </c>
      <c r="D522" s="8">
        <v>2427</v>
      </c>
      <c r="E522" s="8">
        <v>2411</v>
      </c>
      <c r="F522" s="5">
        <f t="shared" si="90"/>
        <v>2419</v>
      </c>
      <c r="G522" s="52">
        <v>42676</v>
      </c>
      <c r="H522" s="50">
        <f t="shared" si="96"/>
        <v>42676</v>
      </c>
      <c r="I522" s="44">
        <f t="shared" si="97"/>
        <v>165.63744292237445</v>
      </c>
      <c r="J522" s="44">
        <v>127.35375160199835</v>
      </c>
      <c r="K522" s="44">
        <v>340.31551595339135</v>
      </c>
      <c r="L522" s="44">
        <v>653.8287760226711</v>
      </c>
      <c r="M522" s="44">
        <f t="shared" si="91"/>
        <v>-313.5132600692798</v>
      </c>
      <c r="N522" s="44">
        <f t="shared" si="92"/>
        <v>-51.45590064664464</v>
      </c>
      <c r="O522" s="44"/>
      <c r="P522" s="44"/>
      <c r="Q522" s="44"/>
      <c r="R522" s="44">
        <f t="shared" si="93"/>
        <v>0</v>
      </c>
      <c r="S522" s="44">
        <f t="shared" si="94"/>
        <v>114.18154227572981</v>
      </c>
      <c r="T522" s="44">
        <f t="shared" si="95"/>
        <v>2533.18154227573</v>
      </c>
      <c r="U522" s="5">
        <v>153</v>
      </c>
      <c r="V522" s="29">
        <v>7.152682255845942</v>
      </c>
      <c r="W522" s="30">
        <v>6.067219554779572</v>
      </c>
      <c r="X522" s="30">
        <v>5.795847750865052</v>
      </c>
      <c r="Y522" s="30">
        <v>6.898047722342733</v>
      </c>
      <c r="Z522" s="30">
        <v>7.420042643923241</v>
      </c>
      <c r="AA522" s="30">
        <v>6.782534972445951</v>
      </c>
      <c r="AB522" s="31">
        <v>6.55668358714044</v>
      </c>
      <c r="AC522" s="17">
        <v>6.30407911001236</v>
      </c>
      <c r="AD522" s="49">
        <f t="shared" si="86"/>
        <v>6.0398355761959985</v>
      </c>
      <c r="AE522" s="59">
        <f t="shared" si="87"/>
        <v>-0.041916278207340466</v>
      </c>
    </row>
    <row r="523" spans="1:31" ht="12">
      <c r="A523" s="13" t="s">
        <v>710</v>
      </c>
      <c r="B523" s="19" t="s">
        <v>309</v>
      </c>
      <c r="C523" s="5" t="s">
        <v>112</v>
      </c>
      <c r="D523" s="8">
        <v>11072</v>
      </c>
      <c r="E523" s="8">
        <v>11170</v>
      </c>
      <c r="F523" s="5">
        <f t="shared" si="90"/>
        <v>11121</v>
      </c>
      <c r="G523" s="52">
        <v>341551</v>
      </c>
      <c r="H523" s="50">
        <f t="shared" si="96"/>
        <v>341551</v>
      </c>
      <c r="I523" s="44">
        <f t="shared" si="97"/>
        <v>1325.6545662100457</v>
      </c>
      <c r="J523" s="44">
        <v>1041.6085089209964</v>
      </c>
      <c r="K523" s="44">
        <v>927.4463617992716</v>
      </c>
      <c r="L523" s="44">
        <v>2405.313491947855</v>
      </c>
      <c r="M523" s="44">
        <f t="shared" si="91"/>
        <v>-1477.8671301485833</v>
      </c>
      <c r="N523" s="44">
        <f t="shared" si="92"/>
        <v>-242.55747333003723</v>
      </c>
      <c r="O523" s="44"/>
      <c r="P523" s="44"/>
      <c r="Q523" s="44"/>
      <c r="R523" s="44">
        <f t="shared" si="93"/>
        <v>0</v>
      </c>
      <c r="S523" s="44">
        <f t="shared" si="94"/>
        <v>1083.0970928800084</v>
      </c>
      <c r="T523" s="44">
        <f t="shared" si="95"/>
        <v>12204.097092880009</v>
      </c>
      <c r="U523" s="5">
        <v>994</v>
      </c>
      <c r="V523" s="29">
        <v>8.99556272690601</v>
      </c>
      <c r="W523" s="30">
        <v>8.048968575284366</v>
      </c>
      <c r="X523" s="30">
        <v>7.292754724147754</v>
      </c>
      <c r="Y523" s="30">
        <v>7.6742217624376945</v>
      </c>
      <c r="Z523" s="30">
        <v>8.515769944341372</v>
      </c>
      <c r="AA523" s="30">
        <v>9.281961471103326</v>
      </c>
      <c r="AB523" s="31">
        <v>9.350814895747975</v>
      </c>
      <c r="AC523" s="17">
        <v>8.977601156069365</v>
      </c>
      <c r="AD523" s="49">
        <f t="shared" si="86"/>
        <v>8.144805735607507</v>
      </c>
      <c r="AE523" s="59">
        <f t="shared" si="87"/>
        <v>-0.09276369110013775</v>
      </c>
    </row>
    <row r="524" spans="1:31" ht="12">
      <c r="A524" s="13" t="s">
        <v>710</v>
      </c>
      <c r="B524" s="19" t="s">
        <v>310</v>
      </c>
      <c r="C524" s="5" t="s">
        <v>113</v>
      </c>
      <c r="D524" s="8">
        <v>3063</v>
      </c>
      <c r="E524" s="8">
        <v>3072</v>
      </c>
      <c r="F524" s="5">
        <f t="shared" si="90"/>
        <v>3067.5</v>
      </c>
      <c r="G524" s="52">
        <v>11897</v>
      </c>
      <c r="H524" s="50">
        <f t="shared" si="96"/>
        <v>11897</v>
      </c>
      <c r="I524" s="44">
        <f t="shared" si="97"/>
        <v>46.17557077625571</v>
      </c>
      <c r="J524" s="44">
        <v>185.20445877948603</v>
      </c>
      <c r="K524" s="44">
        <v>394.0341689397653</v>
      </c>
      <c r="L524" s="44">
        <v>783.5449347304451</v>
      </c>
      <c r="M524" s="44">
        <f t="shared" si="91"/>
        <v>-389.5107657906798</v>
      </c>
      <c r="N524" s="44">
        <f t="shared" si="92"/>
        <v>-63.92912140588469</v>
      </c>
      <c r="O524" s="44"/>
      <c r="P524" s="44"/>
      <c r="Q524" s="44"/>
      <c r="R524" s="44">
        <f t="shared" si="93"/>
        <v>0</v>
      </c>
      <c r="S524" s="44">
        <f t="shared" si="94"/>
        <v>-17.753550629628982</v>
      </c>
      <c r="T524" s="44">
        <f t="shared" si="95"/>
        <v>3049.746449370371</v>
      </c>
      <c r="U524" s="5">
        <v>210</v>
      </c>
      <c r="V524" s="29">
        <v>5.938069216757742</v>
      </c>
      <c r="W524" s="30">
        <v>8.19672131147541</v>
      </c>
      <c r="X524" s="30">
        <v>5.989048596851472</v>
      </c>
      <c r="Y524" s="30">
        <v>7.61455525606469</v>
      </c>
      <c r="Z524" s="30">
        <v>6.964834414475931</v>
      </c>
      <c r="AA524" s="30">
        <v>8.723262032085561</v>
      </c>
      <c r="AB524" s="31">
        <v>8.873379860418744</v>
      </c>
      <c r="AC524" s="17">
        <v>6.8560235063663075</v>
      </c>
      <c r="AD524" s="49">
        <f t="shared" si="86"/>
        <v>6.885818329040275</v>
      </c>
      <c r="AE524" s="59">
        <f t="shared" si="87"/>
        <v>0.00434578770716005</v>
      </c>
    </row>
    <row r="525" spans="1:31" ht="12">
      <c r="A525" s="13" t="s">
        <v>710</v>
      </c>
      <c r="B525" s="19" t="s">
        <v>315</v>
      </c>
      <c r="C525" s="5" t="s">
        <v>114</v>
      </c>
      <c r="D525" s="8">
        <v>5308</v>
      </c>
      <c r="E525" s="8">
        <v>5447</v>
      </c>
      <c r="F525" s="5">
        <f t="shared" si="90"/>
        <v>5377.5</v>
      </c>
      <c r="G525" s="52">
        <v>31778</v>
      </c>
      <c r="H525" s="50">
        <f t="shared" si="96"/>
        <v>31778</v>
      </c>
      <c r="I525" s="44">
        <f t="shared" si="97"/>
        <v>123.3392694063927</v>
      </c>
      <c r="J525" s="44">
        <v>331.68258705361217</v>
      </c>
      <c r="K525" s="44">
        <v>674.6304122312379</v>
      </c>
      <c r="L525" s="44">
        <v>1430.4453282789273</v>
      </c>
      <c r="M525" s="44">
        <f t="shared" si="91"/>
        <v>-755.8149160476894</v>
      </c>
      <c r="N525" s="44">
        <f t="shared" si="92"/>
        <v>-124.04941729995038</v>
      </c>
      <c r="O525" s="44"/>
      <c r="P525" s="44"/>
      <c r="Q525" s="44"/>
      <c r="R525" s="44">
        <f t="shared" si="93"/>
        <v>0</v>
      </c>
      <c r="S525" s="44">
        <f t="shared" si="94"/>
        <v>-0.710147893557675</v>
      </c>
      <c r="T525" s="44">
        <f t="shared" si="95"/>
        <v>5376.789852106443</v>
      </c>
      <c r="U525" s="5">
        <v>441</v>
      </c>
      <c r="V525" s="29">
        <v>7.443762781186095</v>
      </c>
      <c r="W525" s="30">
        <v>8.54768500197863</v>
      </c>
      <c r="X525" s="30">
        <v>8.90815924320063</v>
      </c>
      <c r="Y525" s="30">
        <v>8.923259964306961</v>
      </c>
      <c r="Z525" s="30">
        <v>9.08201213544725</v>
      </c>
      <c r="AA525" s="30">
        <v>9.833496571988247</v>
      </c>
      <c r="AB525" s="31">
        <v>10.202898550724637</v>
      </c>
      <c r="AC525" s="17">
        <v>8.308214016578749</v>
      </c>
      <c r="AD525" s="49">
        <f t="shared" si="86"/>
        <v>8.20191995837872</v>
      </c>
      <c r="AE525" s="59">
        <f t="shared" si="87"/>
        <v>-0.012793851721672307</v>
      </c>
    </row>
    <row r="526" spans="1:31" ht="12">
      <c r="A526" s="13" t="s">
        <v>710</v>
      </c>
      <c r="B526" s="19" t="s">
        <v>312</v>
      </c>
      <c r="C526" s="5" t="s">
        <v>115</v>
      </c>
      <c r="D526" s="8">
        <v>4304</v>
      </c>
      <c r="E526" s="8">
        <v>4249</v>
      </c>
      <c r="F526" s="5">
        <f t="shared" si="90"/>
        <v>4276.5</v>
      </c>
      <c r="G526" s="52">
        <v>167435</v>
      </c>
      <c r="H526" s="50">
        <f t="shared" si="96"/>
        <v>167435</v>
      </c>
      <c r="I526" s="44">
        <f t="shared" si="97"/>
        <v>649.8618721461187</v>
      </c>
      <c r="J526" s="44">
        <v>427.61299263432505</v>
      </c>
      <c r="K526" s="44">
        <v>456.72979324499164</v>
      </c>
      <c r="L526" s="44">
        <v>843.9722213292797</v>
      </c>
      <c r="M526" s="44">
        <f t="shared" si="91"/>
        <v>-387.24242808428806</v>
      </c>
      <c r="N526" s="44">
        <f t="shared" si="92"/>
        <v>-63.55682659568324</v>
      </c>
      <c r="O526" s="44"/>
      <c r="P526" s="44"/>
      <c r="Q526" s="44"/>
      <c r="R526" s="44">
        <f t="shared" si="93"/>
        <v>0</v>
      </c>
      <c r="S526" s="44">
        <f t="shared" si="94"/>
        <v>586.3050455504355</v>
      </c>
      <c r="T526" s="44">
        <f t="shared" si="95"/>
        <v>4862.805045550435</v>
      </c>
      <c r="U526" s="5">
        <v>508</v>
      </c>
      <c r="V526" s="29">
        <v>7.548088629169711</v>
      </c>
      <c r="W526" s="30">
        <v>9.283503927636277</v>
      </c>
      <c r="X526" s="30">
        <v>9.046168268104054</v>
      </c>
      <c r="Y526" s="30">
        <v>10.257589696412143</v>
      </c>
      <c r="Z526" s="30">
        <v>11.146862790163182</v>
      </c>
      <c r="AA526" s="30">
        <v>14.092265320174432</v>
      </c>
      <c r="AB526" s="31">
        <v>11.58848118903855</v>
      </c>
      <c r="AC526" s="17">
        <v>11.802973977695167</v>
      </c>
      <c r="AD526" s="49">
        <f t="shared" si="86"/>
        <v>10.446645408185349</v>
      </c>
      <c r="AE526" s="59">
        <f t="shared" si="87"/>
        <v>-0.11491413707028068</v>
      </c>
    </row>
    <row r="527" spans="1:31" ht="12">
      <c r="A527" s="13" t="s">
        <v>710</v>
      </c>
      <c r="B527" s="19" t="s">
        <v>316</v>
      </c>
      <c r="C527" s="5" t="s">
        <v>116</v>
      </c>
      <c r="D527" s="8">
        <v>17395</v>
      </c>
      <c r="E527" s="8">
        <v>17397</v>
      </c>
      <c r="F527" s="5">
        <f t="shared" si="90"/>
        <v>17396</v>
      </c>
      <c r="G527" s="52">
        <v>21673</v>
      </c>
      <c r="H527" s="50">
        <f t="shared" si="96"/>
        <v>21673</v>
      </c>
      <c r="I527" s="44">
        <f t="shared" si="97"/>
        <v>84.1189497716895</v>
      </c>
      <c r="J527" s="44">
        <v>2738.4233838041478</v>
      </c>
      <c r="K527" s="44">
        <v>6733.1225709020555</v>
      </c>
      <c r="L527" s="44">
        <v>3377.0226282777685</v>
      </c>
      <c r="M527" s="44">
        <f t="shared" si="91"/>
        <v>3356.099942624287</v>
      </c>
      <c r="N527" s="44">
        <f t="shared" si="92"/>
        <v>550.8256498296882</v>
      </c>
      <c r="O527" s="44"/>
      <c r="P527" s="44"/>
      <c r="Q527" s="44"/>
      <c r="R527" s="44">
        <f t="shared" si="93"/>
        <v>0</v>
      </c>
      <c r="S527" s="44">
        <f t="shared" si="94"/>
        <v>634.9445996013777</v>
      </c>
      <c r="T527" s="44">
        <f t="shared" si="95"/>
        <v>18030.94459960138</v>
      </c>
      <c r="U527" s="5">
        <v>1875</v>
      </c>
      <c r="V527" s="29">
        <v>9.566809029896278</v>
      </c>
      <c r="W527" s="30">
        <v>10.638297872340425</v>
      </c>
      <c r="X527" s="30">
        <v>10.533129339766976</v>
      </c>
      <c r="Y527" s="30">
        <v>11.842259463260284</v>
      </c>
      <c r="Z527" s="30">
        <v>12.268005135986927</v>
      </c>
      <c r="AA527" s="30">
        <v>12.330356107180142</v>
      </c>
      <c r="AB527" s="31">
        <v>12.663755458515283</v>
      </c>
      <c r="AC527" s="17">
        <v>10.778959471112389</v>
      </c>
      <c r="AD527" s="49">
        <f t="shared" si="86"/>
        <v>10.398789645449034</v>
      </c>
      <c r="AE527" s="59">
        <f t="shared" si="87"/>
        <v>-0.035269621959541655</v>
      </c>
    </row>
    <row r="528" spans="1:31" ht="12">
      <c r="A528" s="13" t="s">
        <v>710</v>
      </c>
      <c r="B528" s="19" t="s">
        <v>317</v>
      </c>
      <c r="C528" s="5" t="s">
        <v>117</v>
      </c>
      <c r="D528" s="8">
        <v>5207</v>
      </c>
      <c r="E528" s="8">
        <v>5303</v>
      </c>
      <c r="F528" s="5">
        <f t="shared" si="90"/>
        <v>5255</v>
      </c>
      <c r="G528" s="52">
        <v>8949</v>
      </c>
      <c r="H528" s="50">
        <f t="shared" si="96"/>
        <v>8949</v>
      </c>
      <c r="I528" s="44">
        <f t="shared" si="97"/>
        <v>34.733561643835614</v>
      </c>
      <c r="J528" s="44">
        <v>294.9363075234861</v>
      </c>
      <c r="K528" s="44">
        <v>462.90735168741963</v>
      </c>
      <c r="L528" s="44">
        <v>1501.331096882986</v>
      </c>
      <c r="M528" s="44">
        <f t="shared" si="91"/>
        <v>-1038.4237451955664</v>
      </c>
      <c r="N528" s="44">
        <f t="shared" si="92"/>
        <v>-170.4330753030737</v>
      </c>
      <c r="O528" s="44"/>
      <c r="P528" s="44"/>
      <c r="Q528" s="44"/>
      <c r="R528" s="44">
        <f t="shared" si="93"/>
        <v>0</v>
      </c>
      <c r="S528" s="44">
        <f t="shared" si="94"/>
        <v>-135.6995136592381</v>
      </c>
      <c r="T528" s="44">
        <f t="shared" si="95"/>
        <v>5119.300486340762</v>
      </c>
      <c r="U528" s="5">
        <v>379</v>
      </c>
      <c r="V528" s="29">
        <v>8.865546218487395</v>
      </c>
      <c r="W528" s="30">
        <v>6.149786888573168</v>
      </c>
      <c r="X528" s="30">
        <v>7.333735181836448</v>
      </c>
      <c r="Y528" s="30">
        <v>6.600594648166501</v>
      </c>
      <c r="Z528" s="30">
        <v>8.344786962497546</v>
      </c>
      <c r="AA528" s="30">
        <v>8.106531881804043</v>
      </c>
      <c r="AB528" s="31">
        <v>7.773512476007678</v>
      </c>
      <c r="AC528" s="17">
        <v>7.278663337814481</v>
      </c>
      <c r="AD528" s="49">
        <f t="shared" si="86"/>
        <v>7.4033552242389735</v>
      </c>
      <c r="AE528" s="59">
        <f t="shared" si="87"/>
        <v>0.017131151783966535</v>
      </c>
    </row>
    <row r="529" spans="1:31" ht="12">
      <c r="A529" s="13" t="s">
        <v>710</v>
      </c>
      <c r="B529" s="19" t="s">
        <v>313</v>
      </c>
      <c r="C529" s="5" t="s">
        <v>118</v>
      </c>
      <c r="D529" s="8">
        <v>2459</v>
      </c>
      <c r="E529" s="8">
        <v>2499</v>
      </c>
      <c r="F529" s="5">
        <f t="shared" si="90"/>
        <v>2479</v>
      </c>
      <c r="G529" s="52">
        <v>62739</v>
      </c>
      <c r="H529" s="50">
        <f t="shared" si="96"/>
        <v>62739</v>
      </c>
      <c r="I529" s="44">
        <f t="shared" si="97"/>
        <v>243.50753424657535</v>
      </c>
      <c r="J529" s="44">
        <v>137.38610915024927</v>
      </c>
      <c r="K529" s="44">
        <v>269.50100727432704</v>
      </c>
      <c r="L529" s="44">
        <v>608.335449782404</v>
      </c>
      <c r="M529" s="44">
        <f t="shared" si="91"/>
        <v>-338.83444250807696</v>
      </c>
      <c r="N529" s="44">
        <f t="shared" si="92"/>
        <v>-55.61178307260133</v>
      </c>
      <c r="O529" s="44"/>
      <c r="P529" s="44"/>
      <c r="Q529" s="44"/>
      <c r="R529" s="44">
        <f t="shared" si="93"/>
        <v>0</v>
      </c>
      <c r="S529" s="44">
        <f t="shared" si="94"/>
        <v>187.89575117397402</v>
      </c>
      <c r="T529" s="44">
        <f t="shared" si="95"/>
        <v>2666.895751173974</v>
      </c>
      <c r="U529" s="5">
        <v>209</v>
      </c>
      <c r="V529" s="29">
        <v>5.232295895354082</v>
      </c>
      <c r="W529" s="30">
        <v>8.831400535236396</v>
      </c>
      <c r="X529" s="30">
        <v>9.01531728665208</v>
      </c>
      <c r="Y529" s="30">
        <v>11.345646437994723</v>
      </c>
      <c r="Z529" s="30">
        <v>8.863443596268024</v>
      </c>
      <c r="AA529" s="30">
        <v>11.440501043841337</v>
      </c>
      <c r="AB529" s="31">
        <v>8.576118178087814</v>
      </c>
      <c r="AC529" s="17">
        <v>8.499389995933306</v>
      </c>
      <c r="AD529" s="49">
        <f t="shared" si="86"/>
        <v>7.836826764150705</v>
      </c>
      <c r="AE529" s="59">
        <f t="shared" si="87"/>
        <v>-0.07795420990207738</v>
      </c>
    </row>
    <row r="530" spans="1:31" ht="12">
      <c r="A530" s="13" t="s">
        <v>710</v>
      </c>
      <c r="B530" s="19" t="s">
        <v>314</v>
      </c>
      <c r="C530" s="5" t="s">
        <v>119</v>
      </c>
      <c r="D530" s="8">
        <v>2690</v>
      </c>
      <c r="E530" s="8">
        <v>2700</v>
      </c>
      <c r="F530" s="5">
        <f t="shared" si="90"/>
        <v>2695</v>
      </c>
      <c r="G530" s="52">
        <v>33494</v>
      </c>
      <c r="H530" s="50">
        <f t="shared" si="96"/>
        <v>33494</v>
      </c>
      <c r="I530" s="44">
        <f t="shared" si="97"/>
        <v>129.99954337899544</v>
      </c>
      <c r="J530" s="44">
        <v>153.93960273372505</v>
      </c>
      <c r="K530" s="44">
        <v>217.5675331895902</v>
      </c>
      <c r="L530" s="44">
        <v>795.9253999003047</v>
      </c>
      <c r="M530" s="44">
        <f t="shared" si="91"/>
        <v>-578.3578667107145</v>
      </c>
      <c r="N530" s="44">
        <f t="shared" si="92"/>
        <v>-94.92397521270887</v>
      </c>
      <c r="O530" s="44"/>
      <c r="P530" s="44"/>
      <c r="Q530" s="44"/>
      <c r="R530" s="44">
        <f t="shared" si="93"/>
        <v>0</v>
      </c>
      <c r="S530" s="44">
        <f t="shared" si="94"/>
        <v>35.07556816628657</v>
      </c>
      <c r="T530" s="44">
        <f t="shared" si="95"/>
        <v>2730.0755681662868</v>
      </c>
      <c r="U530" s="5">
        <v>157</v>
      </c>
      <c r="V530" s="29">
        <v>4.8591261739485505</v>
      </c>
      <c r="W530" s="30">
        <v>5.763916304776944</v>
      </c>
      <c r="X530" s="30">
        <v>5.739945333853963</v>
      </c>
      <c r="Y530" s="30">
        <v>5.6618508395158145</v>
      </c>
      <c r="Z530" s="30">
        <v>5.24904214559387</v>
      </c>
      <c r="AA530" s="30">
        <v>5.46218487394958</v>
      </c>
      <c r="AB530" s="31">
        <v>4.770920106020447</v>
      </c>
      <c r="AC530" s="17">
        <v>5.836431226765799</v>
      </c>
      <c r="AD530" s="49">
        <f t="shared" si="86"/>
        <v>5.7507565662533064</v>
      </c>
      <c r="AE530" s="59">
        <f t="shared" si="87"/>
        <v>-0.014679288966790155</v>
      </c>
    </row>
    <row r="531" spans="1:31" ht="12">
      <c r="A531" s="13" t="s">
        <v>710</v>
      </c>
      <c r="B531" s="19" t="s">
        <v>311</v>
      </c>
      <c r="C531" s="5" t="s">
        <v>120</v>
      </c>
      <c r="D531" s="8">
        <v>3299</v>
      </c>
      <c r="E531" s="8">
        <v>3310</v>
      </c>
      <c r="F531" s="5">
        <f t="shared" si="90"/>
        <v>3304.5</v>
      </c>
      <c r="G531" s="52">
        <v>65572</v>
      </c>
      <c r="H531" s="50">
        <f t="shared" si="96"/>
        <v>65572</v>
      </c>
      <c r="I531" s="44">
        <f t="shared" si="97"/>
        <v>254.50319634703197</v>
      </c>
      <c r="J531" s="44">
        <v>222.35875675020606</v>
      </c>
      <c r="K531" s="44">
        <v>203.15049913901515</v>
      </c>
      <c r="L531" s="44">
        <v>944.3228335958961</v>
      </c>
      <c r="M531" s="44">
        <f t="shared" si="91"/>
        <v>-741.1723344568809</v>
      </c>
      <c r="N531" s="44">
        <f t="shared" si="92"/>
        <v>-121.64617852344527</v>
      </c>
      <c r="O531" s="44"/>
      <c r="P531" s="44"/>
      <c r="Q531" s="44"/>
      <c r="R531" s="44">
        <f t="shared" si="93"/>
        <v>0</v>
      </c>
      <c r="S531" s="44">
        <f t="shared" si="94"/>
        <v>132.85701782358672</v>
      </c>
      <c r="T531" s="44">
        <f t="shared" si="95"/>
        <v>3437.357017823587</v>
      </c>
      <c r="U531" s="5">
        <v>333</v>
      </c>
      <c r="V531" s="29">
        <v>6.551126516464471</v>
      </c>
      <c r="W531" s="30">
        <v>8.30405621207282</v>
      </c>
      <c r="X531" s="30">
        <v>6.948356807511737</v>
      </c>
      <c r="Y531" s="30">
        <v>7.441130298273155</v>
      </c>
      <c r="Z531" s="30">
        <v>6.782285537318056</v>
      </c>
      <c r="AA531" s="30">
        <v>8.573159648591336</v>
      </c>
      <c r="AB531" s="31">
        <v>7.3215375228798045</v>
      </c>
      <c r="AC531" s="17">
        <v>10.093967869051228</v>
      </c>
      <c r="AD531" s="49">
        <f t="shared" si="86"/>
        <v>9.687675684350177</v>
      </c>
      <c r="AE531" s="59">
        <f t="shared" si="87"/>
        <v>-0.04025098850837143</v>
      </c>
    </row>
    <row r="532" spans="1:31" ht="12">
      <c r="A532" s="13" t="s">
        <v>710</v>
      </c>
      <c r="B532" s="19" t="s">
        <v>322</v>
      </c>
      <c r="C532" s="5" t="s">
        <v>121</v>
      </c>
      <c r="D532" s="8">
        <v>8413</v>
      </c>
      <c r="E532" s="8">
        <v>8492</v>
      </c>
      <c r="F532" s="5">
        <f t="shared" si="90"/>
        <v>8452.5</v>
      </c>
      <c r="G532" s="52">
        <v>72087</v>
      </c>
      <c r="H532" s="50">
        <f t="shared" si="96"/>
        <v>72087</v>
      </c>
      <c r="I532" s="44">
        <f t="shared" si="97"/>
        <v>279.78972602739725</v>
      </c>
      <c r="J532" s="44">
        <v>846.8076916806257</v>
      </c>
      <c r="K532" s="44">
        <v>1647.0889024724054</v>
      </c>
      <c r="L532" s="44">
        <v>2022.3183026042843</v>
      </c>
      <c r="M532" s="44">
        <f t="shared" si="91"/>
        <v>-375.22940013187895</v>
      </c>
      <c r="N532" s="44">
        <f t="shared" si="92"/>
        <v>-61.58516781274075</v>
      </c>
      <c r="O532" s="44"/>
      <c r="P532" s="44"/>
      <c r="Q532" s="44"/>
      <c r="R532" s="44">
        <f t="shared" si="93"/>
        <v>0</v>
      </c>
      <c r="S532" s="44">
        <f t="shared" si="94"/>
        <v>218.20455821465652</v>
      </c>
      <c r="T532" s="44">
        <f t="shared" si="95"/>
        <v>8670.704558214657</v>
      </c>
      <c r="U532" s="5">
        <v>813</v>
      </c>
      <c r="V532" s="29">
        <v>7.660789669729327</v>
      </c>
      <c r="W532" s="30">
        <v>8.452950558213717</v>
      </c>
      <c r="X532" s="30">
        <v>8.322147651006711</v>
      </c>
      <c r="Y532" s="30">
        <v>9.247917687408133</v>
      </c>
      <c r="Z532" s="30">
        <v>9.316770186335404</v>
      </c>
      <c r="AA532" s="30">
        <v>8.6006006006006</v>
      </c>
      <c r="AB532" s="31">
        <v>9.527246481414652</v>
      </c>
      <c r="AC532" s="17">
        <v>9.663615832639962</v>
      </c>
      <c r="AD532" s="49">
        <f t="shared" si="86"/>
        <v>9.376400666653565</v>
      </c>
      <c r="AE532" s="59">
        <f t="shared" si="87"/>
        <v>-0.029721293867694516</v>
      </c>
    </row>
    <row r="533" spans="1:31" ht="12">
      <c r="A533" s="13" t="s">
        <v>710</v>
      </c>
      <c r="B533" s="19" t="s">
        <v>318</v>
      </c>
      <c r="C533" s="5" t="s">
        <v>122</v>
      </c>
      <c r="D533" s="8">
        <v>5464</v>
      </c>
      <c r="E533" s="8">
        <v>5422</v>
      </c>
      <c r="F533" s="5">
        <f t="shared" si="90"/>
        <v>5443</v>
      </c>
      <c r="G533" s="52">
        <v>141877</v>
      </c>
      <c r="H533" s="50">
        <f t="shared" si="96"/>
        <v>141877</v>
      </c>
      <c r="I533" s="44">
        <f t="shared" si="97"/>
        <v>550.6641552511416</v>
      </c>
      <c r="J533" s="44">
        <v>565.1953149753391</v>
      </c>
      <c r="K533" s="44">
        <v>749.6362545784452</v>
      </c>
      <c r="L533" s="44">
        <v>947.28785017143</v>
      </c>
      <c r="M533" s="44">
        <f t="shared" si="91"/>
        <v>-197.6515955929848</v>
      </c>
      <c r="N533" s="44">
        <f t="shared" si="92"/>
        <v>-32.43990657121164</v>
      </c>
      <c r="O533" s="44"/>
      <c r="P533" s="44"/>
      <c r="Q533" s="44"/>
      <c r="R533" s="44">
        <f t="shared" si="93"/>
        <v>0</v>
      </c>
      <c r="S533" s="44">
        <f t="shared" si="94"/>
        <v>518.2242486799299</v>
      </c>
      <c r="T533" s="44">
        <f t="shared" si="95"/>
        <v>5961.22424867993</v>
      </c>
      <c r="U533" s="5">
        <v>484</v>
      </c>
      <c r="V533" s="29">
        <v>8.655077767612077</v>
      </c>
      <c r="W533" s="30">
        <v>8.483197093551317</v>
      </c>
      <c r="X533" s="30">
        <v>7.296058661778185</v>
      </c>
      <c r="Y533" s="30">
        <v>7.504108088369546</v>
      </c>
      <c r="Z533" s="30">
        <v>8.50754408289402</v>
      </c>
      <c r="AA533" s="30">
        <v>7.602764641687887</v>
      </c>
      <c r="AB533" s="31">
        <v>7.961200585651537</v>
      </c>
      <c r="AC533" s="17">
        <v>8.857979502196194</v>
      </c>
      <c r="AD533" s="49">
        <f t="shared" si="86"/>
        <v>8.119137610150773</v>
      </c>
      <c r="AE533" s="59">
        <f t="shared" si="87"/>
        <v>-0.08340975409372277</v>
      </c>
    </row>
    <row r="534" spans="1:31" ht="12">
      <c r="A534" s="13" t="s">
        <v>710</v>
      </c>
      <c r="B534" s="19" t="s">
        <v>327</v>
      </c>
      <c r="C534" s="5" t="s">
        <v>123</v>
      </c>
      <c r="D534" s="8">
        <v>1405</v>
      </c>
      <c r="E534" s="8">
        <v>1404</v>
      </c>
      <c r="F534" s="5">
        <f t="shared" si="90"/>
        <v>1404.5</v>
      </c>
      <c r="G534" s="52">
        <v>20876</v>
      </c>
      <c r="H534" s="50">
        <f t="shared" si="96"/>
        <v>20876</v>
      </c>
      <c r="I534" s="44">
        <f t="shared" si="97"/>
        <v>81.0255707762557</v>
      </c>
      <c r="J534" s="44">
        <v>59.11371408564622</v>
      </c>
      <c r="K534" s="44">
        <v>69.9389311014934</v>
      </c>
      <c r="L534" s="44">
        <v>360.3882448413416</v>
      </c>
      <c r="M534" s="44">
        <f t="shared" si="91"/>
        <v>-290.4493137398482</v>
      </c>
      <c r="N534" s="44">
        <f t="shared" si="92"/>
        <v>-47.67049096226789</v>
      </c>
      <c r="O534" s="44"/>
      <c r="P534" s="44"/>
      <c r="Q534" s="44"/>
      <c r="R534" s="44">
        <f t="shared" si="93"/>
        <v>0</v>
      </c>
      <c r="S534" s="44">
        <f t="shared" si="94"/>
        <v>33.355079813987814</v>
      </c>
      <c r="T534" s="44">
        <f t="shared" si="95"/>
        <v>1437.855079813988</v>
      </c>
      <c r="U534" s="5">
        <v>52</v>
      </c>
      <c r="V534" s="29">
        <v>1.9852941176470587</v>
      </c>
      <c r="W534" s="30">
        <v>4.172876304023846</v>
      </c>
      <c r="X534" s="30">
        <v>5.912786400591279</v>
      </c>
      <c r="Y534" s="30">
        <v>5.393586005830904</v>
      </c>
      <c r="Z534" s="30">
        <v>4.172767203513909</v>
      </c>
      <c r="AA534" s="30">
        <v>3.899926416482708</v>
      </c>
      <c r="AB534" s="31">
        <v>3.545586107091172</v>
      </c>
      <c r="AC534" s="17">
        <v>3.7010676156583626</v>
      </c>
      <c r="AD534" s="49">
        <f aca="true" t="shared" si="98" ref="AD534:AD567">U534/T534*100</f>
        <v>3.6164979857863786</v>
      </c>
      <c r="AE534" s="59">
        <f aca="true" t="shared" si="99" ref="AE534:AE565">(AD534-AC534)/AC534</f>
        <v>-0.022850063455795686</v>
      </c>
    </row>
    <row r="535" spans="1:31" ht="12">
      <c r="A535" s="13" t="s">
        <v>710</v>
      </c>
      <c r="B535" s="19" t="s">
        <v>323</v>
      </c>
      <c r="C535" s="5" t="s">
        <v>124</v>
      </c>
      <c r="D535" s="8">
        <v>1557</v>
      </c>
      <c r="E535" s="8">
        <v>1555</v>
      </c>
      <c r="F535" s="5">
        <f t="shared" si="90"/>
        <v>1556</v>
      </c>
      <c r="G535" s="52">
        <v>37919</v>
      </c>
      <c r="H535" s="50">
        <f t="shared" si="96"/>
        <v>37919</v>
      </c>
      <c r="I535" s="44">
        <f t="shared" si="97"/>
        <v>147.174200913242</v>
      </c>
      <c r="J535" s="44">
        <v>50.18016227724363</v>
      </c>
      <c r="K535" s="44">
        <v>49.75924500569694</v>
      </c>
      <c r="L535" s="44">
        <v>423.081550627328</v>
      </c>
      <c r="M535" s="44">
        <f t="shared" si="91"/>
        <v>-373.3223056216311</v>
      </c>
      <c r="N535" s="44">
        <f t="shared" si="92"/>
        <v>-61.27216266067353</v>
      </c>
      <c r="O535" s="44"/>
      <c r="P535" s="44"/>
      <c r="Q535" s="44"/>
      <c r="R535" s="44">
        <f t="shared" si="93"/>
        <v>0</v>
      </c>
      <c r="S535" s="44">
        <f t="shared" si="94"/>
        <v>85.90203825256847</v>
      </c>
      <c r="T535" s="44">
        <f t="shared" si="95"/>
        <v>1641.9020382525684</v>
      </c>
      <c r="U535" s="5">
        <v>130</v>
      </c>
      <c r="V535" s="29">
        <v>6.694560669456067</v>
      </c>
      <c r="W535" s="30">
        <v>5.473277527366387</v>
      </c>
      <c r="X535" s="30">
        <v>4.963600264725347</v>
      </c>
      <c r="Y535" s="30">
        <v>7.6171875</v>
      </c>
      <c r="Z535" s="30">
        <v>6.157793457344452</v>
      </c>
      <c r="AA535" s="30">
        <v>7.909967845659165</v>
      </c>
      <c r="AB535" s="31">
        <v>6.269993602047346</v>
      </c>
      <c r="AC535" s="17">
        <v>8.349389852280027</v>
      </c>
      <c r="AD535" s="49">
        <f t="shared" si="98"/>
        <v>7.917646544757047</v>
      </c>
      <c r="AE535" s="59">
        <f t="shared" si="99"/>
        <v>-0.05170956383179069</v>
      </c>
    </row>
    <row r="536" spans="1:31" ht="12">
      <c r="A536" s="13" t="s">
        <v>710</v>
      </c>
      <c r="B536" s="19" t="s">
        <v>319</v>
      </c>
      <c r="C536" s="5" t="s">
        <v>125</v>
      </c>
      <c r="D536" s="8">
        <v>4730</v>
      </c>
      <c r="E536" s="8">
        <v>4790</v>
      </c>
      <c r="F536" s="5">
        <f t="shared" si="90"/>
        <v>4760</v>
      </c>
      <c r="G536" s="52"/>
      <c r="H536" s="50"/>
      <c r="I536" s="44"/>
      <c r="J536" s="44">
        <v>172.35638280524634</v>
      </c>
      <c r="K536" s="44">
        <v>180.03950869208688</v>
      </c>
      <c r="L536" s="44">
        <v>1485.0170699136668</v>
      </c>
      <c r="M536" s="44">
        <f t="shared" si="91"/>
        <v>-1304.97756122158</v>
      </c>
      <c r="N536" s="44">
        <f t="shared" si="92"/>
        <v>-214.18167678611033</v>
      </c>
      <c r="O536" s="44"/>
      <c r="P536" s="44"/>
      <c r="Q536" s="44"/>
      <c r="R536" s="44">
        <f t="shared" si="93"/>
        <v>0</v>
      </c>
      <c r="S536" s="44">
        <f t="shared" si="94"/>
        <v>-214.18167678611033</v>
      </c>
      <c r="T536" s="44">
        <f t="shared" si="95"/>
        <v>4545.81832321389</v>
      </c>
      <c r="U536" s="5">
        <v>163</v>
      </c>
      <c r="V536" s="29">
        <v>6.322615509321805</v>
      </c>
      <c r="W536" s="30">
        <v>3.530005042864347</v>
      </c>
      <c r="X536" s="30">
        <v>3.1127450980392157</v>
      </c>
      <c r="Y536" s="30">
        <v>3.709909047391096</v>
      </c>
      <c r="Z536" s="30">
        <v>2.7643400138217</v>
      </c>
      <c r="AA536" s="30">
        <v>4.460303300624442</v>
      </c>
      <c r="AB536" s="31">
        <v>3.996524761077324</v>
      </c>
      <c r="AC536" s="17">
        <v>3.446088794926004</v>
      </c>
      <c r="AD536" s="49">
        <f t="shared" si="98"/>
        <v>3.5857130314165113</v>
      </c>
      <c r="AE536" s="59">
        <f t="shared" si="99"/>
        <v>0.04051672629448459</v>
      </c>
    </row>
    <row r="537" spans="1:31" ht="12">
      <c r="A537" s="13" t="s">
        <v>710</v>
      </c>
      <c r="B537" s="19" t="s">
        <v>325</v>
      </c>
      <c r="C537" s="5" t="s">
        <v>126</v>
      </c>
      <c r="D537" s="8">
        <v>4850</v>
      </c>
      <c r="E537" s="8">
        <v>4910</v>
      </c>
      <c r="F537" s="5">
        <f t="shared" si="90"/>
        <v>4880</v>
      </c>
      <c r="G537" s="52">
        <v>13933</v>
      </c>
      <c r="H537" s="50">
        <f>G537</f>
        <v>13933</v>
      </c>
      <c r="I537" s="44">
        <f>G537/365+(H537*10/24)/365</f>
        <v>54.077853881278536</v>
      </c>
      <c r="J537" s="44">
        <v>329.2193713041302</v>
      </c>
      <c r="K537" s="44">
        <v>571.7128239382746</v>
      </c>
      <c r="L537" s="44">
        <v>1358.3813743792584</v>
      </c>
      <c r="M537" s="44">
        <f t="shared" si="91"/>
        <v>-786.6685504409838</v>
      </c>
      <c r="N537" s="44">
        <f t="shared" si="92"/>
        <v>-129.11332287631558</v>
      </c>
      <c r="O537" s="44"/>
      <c r="P537" s="44"/>
      <c r="Q537" s="44"/>
      <c r="R537" s="44">
        <f t="shared" si="93"/>
        <v>0</v>
      </c>
      <c r="S537" s="44">
        <f t="shared" si="94"/>
        <v>-75.03546899503704</v>
      </c>
      <c r="T537" s="44">
        <f t="shared" si="95"/>
        <v>4804.964531004963</v>
      </c>
      <c r="U537" s="5">
        <v>238</v>
      </c>
      <c r="V537" s="29">
        <v>4.05436535360516</v>
      </c>
      <c r="W537" s="30">
        <v>4.206836108676599</v>
      </c>
      <c r="X537" s="30">
        <v>3.896947391210219</v>
      </c>
      <c r="Y537" s="30">
        <v>4.489795918367347</v>
      </c>
      <c r="Z537" s="30">
        <v>5.0138092203101765</v>
      </c>
      <c r="AA537" s="30">
        <v>4.41207075962539</v>
      </c>
      <c r="AB537" s="31">
        <v>4.37956204379562</v>
      </c>
      <c r="AC537" s="17">
        <v>4.907216494845361</v>
      </c>
      <c r="AD537" s="49">
        <f t="shared" si="98"/>
        <v>4.953210340352338</v>
      </c>
      <c r="AE537" s="59">
        <f t="shared" si="99"/>
        <v>0.009372695407934308</v>
      </c>
    </row>
    <row r="538" spans="1:31" ht="12">
      <c r="A538" s="13" t="s">
        <v>710</v>
      </c>
      <c r="B538" s="19" t="s">
        <v>320</v>
      </c>
      <c r="C538" s="5" t="s">
        <v>127</v>
      </c>
      <c r="D538" s="8">
        <v>7090</v>
      </c>
      <c r="E538" s="8">
        <v>7262</v>
      </c>
      <c r="F538" s="5">
        <f t="shared" si="90"/>
        <v>7176</v>
      </c>
      <c r="G538" s="52">
        <v>24377</v>
      </c>
      <c r="H538" s="50">
        <f>G538</f>
        <v>24377</v>
      </c>
      <c r="I538" s="44">
        <f>G538/365+(H538*10/24)/365</f>
        <v>94.61392694063926</v>
      </c>
      <c r="J538" s="44">
        <v>448.5718600107578</v>
      </c>
      <c r="K538" s="44">
        <v>1097.6287107159899</v>
      </c>
      <c r="L538" s="44">
        <v>2032.357121042178</v>
      </c>
      <c r="M538" s="44">
        <f t="shared" si="91"/>
        <v>-934.7284103261882</v>
      </c>
      <c r="N538" s="44">
        <f t="shared" si="92"/>
        <v>-153.41390090713207</v>
      </c>
      <c r="O538" s="44">
        <v>974</v>
      </c>
      <c r="P538" s="44"/>
      <c r="Q538" s="44">
        <f>O538+P538</f>
        <v>974</v>
      </c>
      <c r="R538" s="44">
        <f t="shared" si="93"/>
        <v>288.1416666666666</v>
      </c>
      <c r="S538" s="44">
        <f t="shared" si="94"/>
        <v>229.34169270017378</v>
      </c>
      <c r="T538" s="44">
        <f t="shared" si="95"/>
        <v>7405.341692700174</v>
      </c>
      <c r="U538" s="5">
        <v>576</v>
      </c>
      <c r="V538" s="29">
        <v>8.123885195394843</v>
      </c>
      <c r="W538" s="30">
        <v>8.073365731305847</v>
      </c>
      <c r="X538" s="30">
        <v>9.986236427588317</v>
      </c>
      <c r="Y538" s="30">
        <v>9.576067348165965</v>
      </c>
      <c r="Z538" s="30">
        <v>9.940298507462686</v>
      </c>
      <c r="AA538" s="30">
        <v>10.517893511783532</v>
      </c>
      <c r="AB538" s="31">
        <v>11.169682290924634</v>
      </c>
      <c r="AC538" s="17">
        <v>8.124118476727785</v>
      </c>
      <c r="AD538" s="49">
        <f t="shared" si="98"/>
        <v>7.778169109573875</v>
      </c>
      <c r="AE538" s="59">
        <f t="shared" si="99"/>
        <v>-0.042583003700021216</v>
      </c>
    </row>
    <row r="539" spans="1:31" ht="12">
      <c r="A539" s="13" t="s">
        <v>710</v>
      </c>
      <c r="B539" s="19" t="s">
        <v>324</v>
      </c>
      <c r="C539" s="5" t="s">
        <v>128</v>
      </c>
      <c r="D539" s="8">
        <v>5207</v>
      </c>
      <c r="E539" s="8">
        <v>5215</v>
      </c>
      <c r="F539" s="5">
        <f t="shared" si="90"/>
        <v>5211</v>
      </c>
      <c r="G539" s="52">
        <v>2693</v>
      </c>
      <c r="H539" s="50">
        <f>G539</f>
        <v>2693</v>
      </c>
      <c r="I539" s="44">
        <f>G539/365+(H539*10/24)/365</f>
        <v>10.45228310502283</v>
      </c>
      <c r="J539" s="44">
        <v>401.53873598736925</v>
      </c>
      <c r="K539" s="44">
        <v>1652.9961051817752</v>
      </c>
      <c r="L539" s="44">
        <v>1301.4176029535245</v>
      </c>
      <c r="M539" s="44">
        <f t="shared" si="91"/>
        <v>351.5785022282507</v>
      </c>
      <c r="N539" s="44">
        <f t="shared" si="92"/>
        <v>57.70342369619492</v>
      </c>
      <c r="O539" s="44"/>
      <c r="P539" s="44"/>
      <c r="Q539" s="44"/>
      <c r="R539" s="44">
        <f t="shared" si="93"/>
        <v>0</v>
      </c>
      <c r="S539" s="44">
        <f t="shared" si="94"/>
        <v>68.15570680121775</v>
      </c>
      <c r="T539" s="44">
        <f t="shared" si="95"/>
        <v>5279.155706801218</v>
      </c>
      <c r="U539" s="5">
        <v>268</v>
      </c>
      <c r="V539" s="29">
        <v>4.174990011985617</v>
      </c>
      <c r="W539" s="30">
        <v>5.766944114149822</v>
      </c>
      <c r="X539" s="30">
        <v>4.86935866983373</v>
      </c>
      <c r="Y539" s="30">
        <v>5.558852621167161</v>
      </c>
      <c r="Z539" s="30">
        <v>5.521713499705247</v>
      </c>
      <c r="AA539" s="30">
        <v>5.823724838772718</v>
      </c>
      <c r="AB539" s="31">
        <v>5.369257608063578</v>
      </c>
      <c r="AC539" s="17">
        <v>5.1469176109083925</v>
      </c>
      <c r="AD539" s="49">
        <f t="shared" si="98"/>
        <v>5.076569339576998</v>
      </c>
      <c r="AE539" s="59">
        <f t="shared" si="99"/>
        <v>-0.013668039135170618</v>
      </c>
    </row>
    <row r="540" spans="1:31" ht="12">
      <c r="A540" s="13" t="s">
        <v>710</v>
      </c>
      <c r="B540" s="19" t="s">
        <v>326</v>
      </c>
      <c r="C540" s="5" t="s">
        <v>129</v>
      </c>
      <c r="D540" s="8">
        <v>5700</v>
      </c>
      <c r="E540" s="8">
        <v>5645</v>
      </c>
      <c r="F540" s="5">
        <f t="shared" si="90"/>
        <v>5672.5</v>
      </c>
      <c r="G540" s="52">
        <v>40611</v>
      </c>
      <c r="H540" s="50">
        <f>G540</f>
        <v>40611</v>
      </c>
      <c r="I540" s="44">
        <f>G540/365+(H540*10/24)/365</f>
        <v>157.622602739726</v>
      </c>
      <c r="J540" s="44">
        <v>596.0543245050362</v>
      </c>
      <c r="K540" s="44">
        <v>1576.5729351544762</v>
      </c>
      <c r="L540" s="44">
        <v>1294.4795642272825</v>
      </c>
      <c r="M540" s="44">
        <f t="shared" si="91"/>
        <v>282.09337092719375</v>
      </c>
      <c r="N540" s="44">
        <f t="shared" si="92"/>
        <v>46.299057540019724</v>
      </c>
      <c r="O540" s="44"/>
      <c r="P540" s="44"/>
      <c r="Q540" s="44"/>
      <c r="R540" s="44">
        <f t="shared" si="93"/>
        <v>0</v>
      </c>
      <c r="S540" s="44">
        <f t="shared" si="94"/>
        <v>203.92166027974574</v>
      </c>
      <c r="T540" s="44">
        <f t="shared" si="95"/>
        <v>5876.421660279746</v>
      </c>
      <c r="U540" s="5">
        <v>634</v>
      </c>
      <c r="V540" s="29">
        <v>9.533787323205868</v>
      </c>
      <c r="W540" s="30">
        <v>12.88632792037716</v>
      </c>
      <c r="X540" s="30">
        <v>10.842952081147255</v>
      </c>
      <c r="Y540" s="30">
        <v>10.963918424263552</v>
      </c>
      <c r="Z540" s="30">
        <v>12.527964205816556</v>
      </c>
      <c r="AA540" s="30">
        <v>11.124715760013993</v>
      </c>
      <c r="AB540" s="31">
        <v>10.400416016640666</v>
      </c>
      <c r="AC540" s="17">
        <v>11.12280701754386</v>
      </c>
      <c r="AD540" s="49">
        <f t="shared" si="98"/>
        <v>10.788878617839321</v>
      </c>
      <c r="AE540" s="59">
        <f t="shared" si="99"/>
        <v>-0.03002195391665406</v>
      </c>
    </row>
    <row r="541" spans="1:31" ht="12">
      <c r="A541" s="13" t="s">
        <v>710</v>
      </c>
      <c r="B541" s="19" t="s">
        <v>328</v>
      </c>
      <c r="C541" s="5" t="s">
        <v>130</v>
      </c>
      <c r="D541" s="8">
        <v>2493</v>
      </c>
      <c r="E541" s="8">
        <v>2477</v>
      </c>
      <c r="F541" s="5">
        <f t="shared" si="90"/>
        <v>2485</v>
      </c>
      <c r="G541" s="52">
        <v>101225</v>
      </c>
      <c r="H541" s="50">
        <f>G541</f>
        <v>101225</v>
      </c>
      <c r="I541" s="44">
        <f>G541/365+(H541*10/24)/365</f>
        <v>392.8824200913242</v>
      </c>
      <c r="J541" s="44">
        <v>124.44897926460486</v>
      </c>
      <c r="K541" s="44">
        <v>160.4828898443359</v>
      </c>
      <c r="L541" s="44">
        <v>718.2144806171</v>
      </c>
      <c r="M541" s="44">
        <f t="shared" si="91"/>
        <v>-557.7315907727641</v>
      </c>
      <c r="N541" s="44">
        <f t="shared" si="92"/>
        <v>-91.53865235542712</v>
      </c>
      <c r="O541" s="44"/>
      <c r="P541" s="44"/>
      <c r="Q541" s="44"/>
      <c r="R541" s="44">
        <f t="shared" si="93"/>
        <v>0</v>
      </c>
      <c r="S541" s="44">
        <f t="shared" si="94"/>
        <v>301.3437677358971</v>
      </c>
      <c r="T541" s="44">
        <f t="shared" si="95"/>
        <v>2786.343767735897</v>
      </c>
      <c r="U541" s="5">
        <v>155</v>
      </c>
      <c r="V541" s="29">
        <v>10.183938986092418</v>
      </c>
      <c r="W541" s="30">
        <v>7.595486111111111</v>
      </c>
      <c r="X541" s="30">
        <v>6.947996589940324</v>
      </c>
      <c r="Y541" s="30">
        <v>8.005029337803855</v>
      </c>
      <c r="Z541" s="30">
        <v>8.54522717799083</v>
      </c>
      <c r="AA541" s="30">
        <v>7.439375256884505</v>
      </c>
      <c r="AB541" s="31">
        <v>6.280587275693311</v>
      </c>
      <c r="AC541" s="17">
        <v>6.2174087444845565</v>
      </c>
      <c r="AD541" s="49">
        <f t="shared" si="98"/>
        <v>5.562845539549076</v>
      </c>
      <c r="AE541" s="59">
        <f t="shared" si="99"/>
        <v>-0.10527910128413892</v>
      </c>
    </row>
    <row r="542" spans="1:31" ht="12">
      <c r="A542" s="13" t="s">
        <v>710</v>
      </c>
      <c r="B542" s="19" t="s">
        <v>329</v>
      </c>
      <c r="C542" s="5" t="s">
        <v>131</v>
      </c>
      <c r="D542" s="8">
        <v>3000</v>
      </c>
      <c r="E542" s="8">
        <v>2995</v>
      </c>
      <c r="F542" s="5">
        <f t="shared" si="90"/>
        <v>2997.5</v>
      </c>
      <c r="G542" s="52"/>
      <c r="H542" s="50"/>
      <c r="I542" s="44"/>
      <c r="J542" s="44">
        <v>231.90562883654002</v>
      </c>
      <c r="K542" s="44">
        <v>345.6116815432673</v>
      </c>
      <c r="L542" s="44">
        <v>721.2653259396485</v>
      </c>
      <c r="M542" s="44">
        <f t="shared" si="91"/>
        <v>-375.6536443963812</v>
      </c>
      <c r="N542" s="44">
        <f t="shared" si="92"/>
        <v>-61.65479762909785</v>
      </c>
      <c r="O542" s="44"/>
      <c r="P542" s="44"/>
      <c r="Q542" s="44"/>
      <c r="R542" s="44">
        <f t="shared" si="93"/>
        <v>0</v>
      </c>
      <c r="S542" s="44">
        <f t="shared" si="94"/>
        <v>-61.65479762909785</v>
      </c>
      <c r="T542" s="44">
        <f t="shared" si="95"/>
        <v>2935.8452023709024</v>
      </c>
      <c r="U542" s="5">
        <v>201</v>
      </c>
      <c r="V542" s="29">
        <v>7.719421924568206</v>
      </c>
      <c r="W542" s="30">
        <v>7.8284547311095976</v>
      </c>
      <c r="X542" s="30">
        <v>8.024481468888133</v>
      </c>
      <c r="Y542" s="30">
        <v>7.505070993914807</v>
      </c>
      <c r="Z542" s="30">
        <v>5.48494983277592</v>
      </c>
      <c r="AA542" s="30">
        <v>5.1539491298527444</v>
      </c>
      <c r="AB542" s="31">
        <v>5.801933977992664</v>
      </c>
      <c r="AC542" s="17">
        <v>6.7</v>
      </c>
      <c r="AD542" s="49">
        <f t="shared" si="98"/>
        <v>6.8464100163618395</v>
      </c>
      <c r="AE542" s="59">
        <f t="shared" si="99"/>
        <v>0.021852241248035725</v>
      </c>
    </row>
    <row r="543" spans="1:31" ht="12">
      <c r="A543" s="13" t="s">
        <v>710</v>
      </c>
      <c r="B543" s="19" t="s">
        <v>321</v>
      </c>
      <c r="C543" s="5" t="s">
        <v>132</v>
      </c>
      <c r="D543" s="8">
        <v>10459</v>
      </c>
      <c r="E543" s="8">
        <v>10573</v>
      </c>
      <c r="F543" s="5">
        <f t="shared" si="90"/>
        <v>10516</v>
      </c>
      <c r="G543" s="52">
        <v>12111</v>
      </c>
      <c r="H543" s="50">
        <f>G543</f>
        <v>12111</v>
      </c>
      <c r="I543" s="44">
        <f>G543/365+(H543*10/24)/365</f>
        <v>47.00616438356164</v>
      </c>
      <c r="J543" s="44">
        <v>1257.3366338274568</v>
      </c>
      <c r="K543" s="44">
        <v>3724.385794762983</v>
      </c>
      <c r="L543" s="44">
        <v>2710.4216006635374</v>
      </c>
      <c r="M543" s="44">
        <f t="shared" si="91"/>
        <v>1013.9641940994456</v>
      </c>
      <c r="N543" s="44">
        <f t="shared" si="92"/>
        <v>166.4186095966299</v>
      </c>
      <c r="O543" s="44"/>
      <c r="P543" s="44"/>
      <c r="Q543" s="44"/>
      <c r="R543" s="44">
        <f t="shared" si="93"/>
        <v>0</v>
      </c>
      <c r="S543" s="44">
        <f t="shared" si="94"/>
        <v>213.42477398019153</v>
      </c>
      <c r="T543" s="44">
        <f t="shared" si="95"/>
        <v>10729.424773980192</v>
      </c>
      <c r="U543" s="5">
        <v>1067</v>
      </c>
      <c r="V543" s="29">
        <v>6.866443893500055</v>
      </c>
      <c r="W543" s="30">
        <v>9.69659696596966</v>
      </c>
      <c r="X543" s="30">
        <v>9.674144756877475</v>
      </c>
      <c r="Y543" s="30">
        <v>9.047189660354674</v>
      </c>
      <c r="Z543" s="30">
        <v>10.206923995224832</v>
      </c>
      <c r="AA543" s="30">
        <v>9.736070381231672</v>
      </c>
      <c r="AB543" s="31">
        <v>9.292206536453298</v>
      </c>
      <c r="AC543" s="17">
        <v>10.201740128119322</v>
      </c>
      <c r="AD543" s="49">
        <f t="shared" si="98"/>
        <v>9.944615135264005</v>
      </c>
      <c r="AE543" s="59">
        <f t="shared" si="99"/>
        <v>-0.02520403280481502</v>
      </c>
    </row>
    <row r="544" spans="1:31" ht="12">
      <c r="A544" s="13" t="s">
        <v>710</v>
      </c>
      <c r="B544" s="19" t="s">
        <v>333</v>
      </c>
      <c r="C544" s="5" t="s">
        <v>133</v>
      </c>
      <c r="D544" s="8">
        <v>5147</v>
      </c>
      <c r="E544" s="8">
        <v>5164</v>
      </c>
      <c r="F544" s="5">
        <f t="shared" si="90"/>
        <v>5155.5</v>
      </c>
      <c r="G544" s="52">
        <v>36201</v>
      </c>
      <c r="H544" s="50">
        <f>G544</f>
        <v>36201</v>
      </c>
      <c r="I544" s="44">
        <f>G544/365+(H544*10/24)/365</f>
        <v>140.50616438356164</v>
      </c>
      <c r="J544" s="44">
        <v>287.8638284279838</v>
      </c>
      <c r="K544" s="44">
        <v>455.3551252218954</v>
      </c>
      <c r="L544" s="44">
        <v>1398.3984382406531</v>
      </c>
      <c r="M544" s="44">
        <f t="shared" si="91"/>
        <v>-943.0433130187578</v>
      </c>
      <c r="N544" s="44">
        <f t="shared" si="92"/>
        <v>-154.77859854939717</v>
      </c>
      <c r="O544" s="44"/>
      <c r="P544" s="44"/>
      <c r="Q544" s="44"/>
      <c r="R544" s="44">
        <f t="shared" si="93"/>
        <v>0</v>
      </c>
      <c r="S544" s="44">
        <f t="shared" si="94"/>
        <v>-14.272434165835534</v>
      </c>
      <c r="T544" s="44">
        <f t="shared" si="95"/>
        <v>5141.227565834164</v>
      </c>
      <c r="U544" s="5">
        <v>267</v>
      </c>
      <c r="V544" s="29">
        <v>3.6642784032753326</v>
      </c>
      <c r="W544" s="30">
        <v>5.557792992347966</v>
      </c>
      <c r="X544" s="30">
        <v>5.9844404548174746</v>
      </c>
      <c r="Y544" s="30">
        <v>5.596494722166899</v>
      </c>
      <c r="Z544" s="30">
        <v>5.505661850839516</v>
      </c>
      <c r="AA544" s="30">
        <v>4.718446601941747</v>
      </c>
      <c r="AB544" s="31">
        <v>4.95164410058027</v>
      </c>
      <c r="AC544" s="17">
        <v>5.18748785700408</v>
      </c>
      <c r="AD544" s="49">
        <f t="shared" si="98"/>
        <v>5.193312230999821</v>
      </c>
      <c r="AE544" s="59">
        <f t="shared" si="99"/>
        <v>0.0011227735189541996</v>
      </c>
    </row>
    <row r="545" spans="1:31" ht="12">
      <c r="A545" s="13" t="s">
        <v>710</v>
      </c>
      <c r="B545" s="19" t="s">
        <v>330</v>
      </c>
      <c r="C545" s="5" t="s">
        <v>134</v>
      </c>
      <c r="D545" s="8">
        <v>5596</v>
      </c>
      <c r="E545" s="8">
        <v>5685</v>
      </c>
      <c r="F545" s="5">
        <f t="shared" si="90"/>
        <v>5640.5</v>
      </c>
      <c r="G545" s="52"/>
      <c r="H545" s="50"/>
      <c r="I545" s="44"/>
      <c r="J545" s="44">
        <v>266.89352788172846</v>
      </c>
      <c r="K545" s="44">
        <v>859.0219970062279</v>
      </c>
      <c r="L545" s="44">
        <v>1843.384436273338</v>
      </c>
      <c r="M545" s="44">
        <f t="shared" si="91"/>
        <v>-984.3624392671101</v>
      </c>
      <c r="N545" s="44">
        <f t="shared" si="92"/>
        <v>-161.56017089683647</v>
      </c>
      <c r="O545" s="44"/>
      <c r="P545" s="44"/>
      <c r="Q545" s="44"/>
      <c r="R545" s="44">
        <f t="shared" si="93"/>
        <v>0</v>
      </c>
      <c r="S545" s="44">
        <f t="shared" si="94"/>
        <v>-161.56017089683647</v>
      </c>
      <c r="T545" s="44">
        <f t="shared" si="95"/>
        <v>5478.939829103164</v>
      </c>
      <c r="U545" s="5">
        <v>264</v>
      </c>
      <c r="V545" s="29">
        <v>4.4989775051124745</v>
      </c>
      <c r="W545" s="30">
        <v>3.767450755402563</v>
      </c>
      <c r="X545" s="30">
        <v>4.400977995110025</v>
      </c>
      <c r="Y545" s="30">
        <v>5.232881796251624</v>
      </c>
      <c r="Z545" s="30">
        <v>4.479795209361858</v>
      </c>
      <c r="AA545" s="30">
        <v>5.333817126269957</v>
      </c>
      <c r="AB545" s="31">
        <v>4.406718439588224</v>
      </c>
      <c r="AC545" s="17">
        <v>4.717655468191565</v>
      </c>
      <c r="AD545" s="49">
        <f t="shared" si="98"/>
        <v>4.818450434474174</v>
      </c>
      <c r="AE545" s="59">
        <f t="shared" si="99"/>
        <v>0.021365478458995474</v>
      </c>
    </row>
    <row r="546" spans="1:31" ht="12">
      <c r="A546" s="13" t="s">
        <v>710</v>
      </c>
      <c r="B546" s="19" t="s">
        <v>334</v>
      </c>
      <c r="C546" s="5" t="s">
        <v>135</v>
      </c>
      <c r="D546" s="8">
        <v>5483</v>
      </c>
      <c r="E546" s="8">
        <v>5505</v>
      </c>
      <c r="F546" s="5">
        <f t="shared" si="90"/>
        <v>5494</v>
      </c>
      <c r="G546" s="52">
        <v>61939</v>
      </c>
      <c r="H546" s="50">
        <f>G546</f>
        <v>61939</v>
      </c>
      <c r="I546" s="44">
        <f>G546/365+(H546*10/24)/365</f>
        <v>240.4025114155251</v>
      </c>
      <c r="J546" s="44">
        <v>402.778552195297</v>
      </c>
      <c r="K546" s="44">
        <v>699.3714212871239</v>
      </c>
      <c r="L546" s="44">
        <v>1134.6764473322821</v>
      </c>
      <c r="M546" s="44">
        <f t="shared" si="91"/>
        <v>-435.30502604515823</v>
      </c>
      <c r="N546" s="44">
        <f t="shared" si="92"/>
        <v>-71.44518278498016</v>
      </c>
      <c r="O546" s="44"/>
      <c r="P546" s="44"/>
      <c r="Q546" s="44"/>
      <c r="R546" s="44">
        <f t="shared" si="93"/>
        <v>0</v>
      </c>
      <c r="S546" s="44">
        <f t="shared" si="94"/>
        <v>168.95732863054496</v>
      </c>
      <c r="T546" s="44">
        <f t="shared" si="95"/>
        <v>5662.957328630545</v>
      </c>
      <c r="U546" s="5">
        <v>464</v>
      </c>
      <c r="V546" s="29">
        <v>8.077893977641544</v>
      </c>
      <c r="W546" s="30">
        <v>10.737527114967461</v>
      </c>
      <c r="X546" s="30">
        <v>9.28610754266838</v>
      </c>
      <c r="Y546" s="30">
        <v>8.883994126284875</v>
      </c>
      <c r="Z546" s="30">
        <v>10.007344840249724</v>
      </c>
      <c r="AA546" s="30">
        <v>8.766471449487554</v>
      </c>
      <c r="AB546" s="31">
        <v>8.198231392778187</v>
      </c>
      <c r="AC546" s="17">
        <v>8.462520517964618</v>
      </c>
      <c r="AD546" s="49">
        <f t="shared" si="98"/>
        <v>8.19359873425371</v>
      </c>
      <c r="AE546" s="59">
        <f t="shared" si="99"/>
        <v>-0.03177797715704549</v>
      </c>
    </row>
    <row r="547" spans="1:31" ht="12">
      <c r="A547" s="13" t="s">
        <v>710</v>
      </c>
      <c r="B547" s="19" t="s">
        <v>335</v>
      </c>
      <c r="C547" s="5" t="s">
        <v>136</v>
      </c>
      <c r="D547" s="8">
        <v>2738</v>
      </c>
      <c r="E547" s="8">
        <v>2725</v>
      </c>
      <c r="F547" s="5">
        <f t="shared" si="90"/>
        <v>2731.5</v>
      </c>
      <c r="G547" s="52"/>
      <c r="H547" s="50"/>
      <c r="I547" s="44"/>
      <c r="J547" s="44">
        <v>56.36337387904709</v>
      </c>
      <c r="K547" s="44">
        <v>185.1404338484006</v>
      </c>
      <c r="L547" s="44">
        <v>862.0278725769431</v>
      </c>
      <c r="M547" s="44">
        <f t="shared" si="91"/>
        <v>-676.8874387285425</v>
      </c>
      <c r="N547" s="44">
        <f t="shared" si="92"/>
        <v>-111.09530993515547</v>
      </c>
      <c r="O547" s="44"/>
      <c r="P547" s="44"/>
      <c r="Q547" s="44"/>
      <c r="R547" s="44">
        <f t="shared" si="93"/>
        <v>0</v>
      </c>
      <c r="S547" s="44">
        <f t="shared" si="94"/>
        <v>-111.09530993515547</v>
      </c>
      <c r="T547" s="44">
        <f t="shared" si="95"/>
        <v>2620.4046900648445</v>
      </c>
      <c r="U547" s="5">
        <v>146</v>
      </c>
      <c r="V547" s="29">
        <v>5.648457822370865</v>
      </c>
      <c r="W547" s="30">
        <v>5.832095096582466</v>
      </c>
      <c r="X547" s="30">
        <v>4.155746911269188</v>
      </c>
      <c r="Y547" s="30">
        <v>6.5046728971962615</v>
      </c>
      <c r="Z547" s="30">
        <v>6.938325991189427</v>
      </c>
      <c r="AA547" s="30">
        <v>6.0066740823136815</v>
      </c>
      <c r="AB547" s="31">
        <v>5.805731298846297</v>
      </c>
      <c r="AC547" s="17">
        <v>5.33235938641344</v>
      </c>
      <c r="AD547" s="49">
        <f t="shared" si="98"/>
        <v>5.5716584752558616</v>
      </c>
      <c r="AE547" s="59">
        <f t="shared" si="99"/>
        <v>0.04487677433222943</v>
      </c>
    </row>
    <row r="548" spans="1:31" ht="12">
      <c r="A548" s="13" t="s">
        <v>710</v>
      </c>
      <c r="B548" s="19" t="s">
        <v>336</v>
      </c>
      <c r="C548" s="5" t="s">
        <v>137</v>
      </c>
      <c r="D548" s="8">
        <v>4409</v>
      </c>
      <c r="E548" s="8">
        <v>4430</v>
      </c>
      <c r="F548" s="5">
        <f t="shared" si="90"/>
        <v>4419.5</v>
      </c>
      <c r="G548" s="52"/>
      <c r="H548" s="50"/>
      <c r="I548" s="44"/>
      <c r="J548" s="44">
        <v>117.54164684438265</v>
      </c>
      <c r="K548" s="44">
        <v>119.90603891406585</v>
      </c>
      <c r="L548" s="44">
        <v>1380.1668377107542</v>
      </c>
      <c r="M548" s="44">
        <f t="shared" si="91"/>
        <v>-1260.2607987966883</v>
      </c>
      <c r="N548" s="44">
        <f t="shared" si="92"/>
        <v>-206.8424615833263</v>
      </c>
      <c r="O548" s="44"/>
      <c r="P548" s="44"/>
      <c r="Q548" s="44"/>
      <c r="R548" s="44">
        <f t="shared" si="93"/>
        <v>0</v>
      </c>
      <c r="S548" s="44">
        <f t="shared" si="94"/>
        <v>-206.8424615833263</v>
      </c>
      <c r="T548" s="44">
        <f t="shared" si="95"/>
        <v>4212.657538416674</v>
      </c>
      <c r="U548" s="5">
        <v>214</v>
      </c>
      <c r="V548" s="29">
        <v>5.137426149499101</v>
      </c>
      <c r="W548" s="30">
        <v>6.0444874274661515</v>
      </c>
      <c r="X548" s="30">
        <v>5.15093435553426</v>
      </c>
      <c r="Y548" s="30">
        <v>5.718336483931947</v>
      </c>
      <c r="Z548" s="30">
        <v>6.5409683426443195</v>
      </c>
      <c r="AA548" s="30">
        <v>7.791907514450867</v>
      </c>
      <c r="AB548" s="31">
        <v>4.64747222851961</v>
      </c>
      <c r="AC548" s="17">
        <v>4.853708323882967</v>
      </c>
      <c r="AD548" s="49">
        <f t="shared" si="98"/>
        <v>5.079928715981785</v>
      </c>
      <c r="AE548" s="59">
        <f t="shared" si="99"/>
        <v>0.046607743400172354</v>
      </c>
    </row>
    <row r="549" spans="1:31" ht="12">
      <c r="A549" s="13" t="s">
        <v>710</v>
      </c>
      <c r="B549" s="19" t="s">
        <v>337</v>
      </c>
      <c r="C549" s="5" t="s">
        <v>138</v>
      </c>
      <c r="D549" s="8">
        <v>3290</v>
      </c>
      <c r="E549" s="8">
        <v>3364</v>
      </c>
      <c r="F549" s="5">
        <f t="shared" si="90"/>
        <v>3327</v>
      </c>
      <c r="G549" s="52"/>
      <c r="H549" s="50"/>
      <c r="I549" s="44"/>
      <c r="J549" s="44">
        <v>97.75131049509524</v>
      </c>
      <c r="K549" s="44">
        <v>122.8351737435714</v>
      </c>
      <c r="L549" s="44">
        <v>1114.7726038406463</v>
      </c>
      <c r="M549" s="44">
        <f t="shared" si="91"/>
        <v>-991.9374300970749</v>
      </c>
      <c r="N549" s="44">
        <f t="shared" si="92"/>
        <v>-162.80342923767915</v>
      </c>
      <c r="O549" s="44"/>
      <c r="P549" s="44"/>
      <c r="Q549" s="44"/>
      <c r="R549" s="44">
        <f t="shared" si="93"/>
        <v>0</v>
      </c>
      <c r="S549" s="44">
        <f t="shared" si="94"/>
        <v>-162.80342923767915</v>
      </c>
      <c r="T549" s="44">
        <f t="shared" si="95"/>
        <v>3164.196570762321</v>
      </c>
      <c r="U549" s="5">
        <v>108</v>
      </c>
      <c r="V549" s="29">
        <v>6.015037593984962</v>
      </c>
      <c r="W549" s="30">
        <v>3.35336918696615</v>
      </c>
      <c r="X549" s="30">
        <v>3.268384663733501</v>
      </c>
      <c r="Y549" s="30">
        <v>3.131782945736434</v>
      </c>
      <c r="Z549" s="30">
        <v>3.9375</v>
      </c>
      <c r="AA549" s="30">
        <v>4.546860501082586</v>
      </c>
      <c r="AB549" s="31">
        <v>4.0884312537855845</v>
      </c>
      <c r="AC549" s="17">
        <v>3.2826747720364744</v>
      </c>
      <c r="AD549" s="49">
        <f t="shared" si="98"/>
        <v>3.4131887063508373</v>
      </c>
      <c r="AE549" s="59">
        <f t="shared" si="99"/>
        <v>0.03975841147169017</v>
      </c>
    </row>
    <row r="550" spans="1:31" ht="12">
      <c r="A550" s="13" t="s">
        <v>710</v>
      </c>
      <c r="B550" s="19" t="s">
        <v>331</v>
      </c>
      <c r="C550" s="5" t="s">
        <v>139</v>
      </c>
      <c r="D550" s="8">
        <v>3898</v>
      </c>
      <c r="E550" s="8">
        <v>3970</v>
      </c>
      <c r="F550" s="5">
        <f t="shared" si="90"/>
        <v>3934</v>
      </c>
      <c r="G550" s="52">
        <v>43113</v>
      </c>
      <c r="H550" s="50">
        <f aca="true" t="shared" si="100" ref="H550:H559">G550</f>
        <v>43113</v>
      </c>
      <c r="I550" s="44">
        <f aca="true" t="shared" si="101" ref="I550:I559">G550/365+(H550*10/24)/365</f>
        <v>167.33356164383562</v>
      </c>
      <c r="J550" s="44">
        <v>155.1470223938469</v>
      </c>
      <c r="K550" s="44">
        <v>270.60407820027643</v>
      </c>
      <c r="L550" s="44">
        <v>1211.8448634831802</v>
      </c>
      <c r="M550" s="44">
        <f t="shared" si="91"/>
        <v>-941.2407852829037</v>
      </c>
      <c r="N550" s="44">
        <f t="shared" si="92"/>
        <v>-154.48275559823</v>
      </c>
      <c r="O550" s="44"/>
      <c r="P550" s="44"/>
      <c r="Q550" s="44"/>
      <c r="R550" s="44">
        <f t="shared" si="93"/>
        <v>0</v>
      </c>
      <c r="S550" s="44">
        <f t="shared" si="94"/>
        <v>12.850806045605623</v>
      </c>
      <c r="T550" s="44">
        <f t="shared" si="95"/>
        <v>3946.8508060456056</v>
      </c>
      <c r="U550" s="5">
        <v>165</v>
      </c>
      <c r="V550" s="29">
        <v>3.288707799767171</v>
      </c>
      <c r="W550" s="30">
        <v>4.516308893225537</v>
      </c>
      <c r="X550" s="30">
        <v>4.234259004674182</v>
      </c>
      <c r="Y550" s="30">
        <v>3.8512971382722654</v>
      </c>
      <c r="Z550" s="30">
        <v>3.679195341450503</v>
      </c>
      <c r="AA550" s="30">
        <v>4.294638209266007</v>
      </c>
      <c r="AB550" s="31">
        <v>4.989658738366081</v>
      </c>
      <c r="AC550" s="17">
        <v>4.232939969214982</v>
      </c>
      <c r="AD550" s="49">
        <f t="shared" si="98"/>
        <v>4.180548191668673</v>
      </c>
      <c r="AE550" s="59">
        <f t="shared" si="99"/>
        <v>-0.012377160537909894</v>
      </c>
    </row>
    <row r="551" spans="1:31" ht="12">
      <c r="A551" s="13" t="s">
        <v>710</v>
      </c>
      <c r="B551" s="19" t="s">
        <v>338</v>
      </c>
      <c r="C551" s="5" t="s">
        <v>140</v>
      </c>
      <c r="D551" s="8">
        <v>11418</v>
      </c>
      <c r="E551" s="8">
        <v>11495</v>
      </c>
      <c r="F551" s="5">
        <f t="shared" si="90"/>
        <v>11456.5</v>
      </c>
      <c r="G551" s="52">
        <v>106655</v>
      </c>
      <c r="H551" s="50">
        <f t="shared" si="100"/>
        <v>106655</v>
      </c>
      <c r="I551" s="44">
        <f t="shared" si="101"/>
        <v>413.9577625570777</v>
      </c>
      <c r="J551" s="44">
        <v>1100.1311355122573</v>
      </c>
      <c r="K551" s="44">
        <v>2900.1312966554638</v>
      </c>
      <c r="L551" s="44">
        <v>2469.5611035554257</v>
      </c>
      <c r="M551" s="44">
        <f t="shared" si="91"/>
        <v>430.57019310003807</v>
      </c>
      <c r="N551" s="44">
        <f t="shared" si="92"/>
        <v>70.66807022027166</v>
      </c>
      <c r="O551" s="44">
        <v>916</v>
      </c>
      <c r="P551" s="44"/>
      <c r="Q551" s="44">
        <f>O551+P551</f>
        <v>916</v>
      </c>
      <c r="R551" s="44">
        <f t="shared" si="93"/>
        <v>270.9833333333333</v>
      </c>
      <c r="S551" s="44">
        <f t="shared" si="94"/>
        <v>755.6091661106826</v>
      </c>
      <c r="T551" s="44">
        <f t="shared" si="95"/>
        <v>12212.109166110682</v>
      </c>
      <c r="U551" s="5">
        <v>1147</v>
      </c>
      <c r="V551" s="29">
        <v>7.739122536106821</v>
      </c>
      <c r="W551" s="30">
        <v>8.5179182423915</v>
      </c>
      <c r="X551" s="30">
        <v>9.35064935064935</v>
      </c>
      <c r="Y551" s="30">
        <v>10.589597434983968</v>
      </c>
      <c r="Z551" s="30">
        <v>11.243657081812517</v>
      </c>
      <c r="AA551" s="30">
        <v>12.15988655499424</v>
      </c>
      <c r="AB551" s="31">
        <v>11.044985121652372</v>
      </c>
      <c r="AC551" s="17">
        <v>10.045542126466982</v>
      </c>
      <c r="AD551" s="49">
        <f t="shared" si="98"/>
        <v>9.392316956869271</v>
      </c>
      <c r="AE551" s="59">
        <f t="shared" si="99"/>
        <v>-0.06502637302935191</v>
      </c>
    </row>
    <row r="552" spans="1:31" ht="12">
      <c r="A552" s="13" t="s">
        <v>710</v>
      </c>
      <c r="B552" s="19" t="s">
        <v>332</v>
      </c>
      <c r="C552" s="5" t="s">
        <v>141</v>
      </c>
      <c r="D552" s="8">
        <v>8218</v>
      </c>
      <c r="E552" s="8">
        <v>8258</v>
      </c>
      <c r="F552" s="5">
        <f t="shared" si="90"/>
        <v>8238</v>
      </c>
      <c r="G552" s="52">
        <v>5919</v>
      </c>
      <c r="H552" s="50">
        <f t="shared" si="100"/>
        <v>5919</v>
      </c>
      <c r="I552" s="44">
        <f t="shared" si="101"/>
        <v>22.973287671232878</v>
      </c>
      <c r="J552" s="44">
        <v>414.20763991009824</v>
      </c>
      <c r="K552" s="44">
        <v>750.8144017833645</v>
      </c>
      <c r="L552" s="44">
        <v>2572.6877804962387</v>
      </c>
      <c r="M552" s="44">
        <f t="shared" si="91"/>
        <v>-1821.8733787128742</v>
      </c>
      <c r="N552" s="44">
        <f t="shared" si="92"/>
        <v>-299.0180879274469</v>
      </c>
      <c r="O552" s="44"/>
      <c r="P552" s="44"/>
      <c r="Q552" s="44"/>
      <c r="R552" s="44">
        <f t="shared" si="93"/>
        <v>0</v>
      </c>
      <c r="S552" s="44">
        <f t="shared" si="94"/>
        <v>-276.04480025621405</v>
      </c>
      <c r="T552" s="44">
        <f t="shared" si="95"/>
        <v>7961.955199743786</v>
      </c>
      <c r="U552" s="5">
        <v>569</v>
      </c>
      <c r="V552" s="29">
        <v>5.367393800229621</v>
      </c>
      <c r="W552" s="30">
        <v>5.835753894903617</v>
      </c>
      <c r="X552" s="30">
        <v>6.389817433787607</v>
      </c>
      <c r="Y552" s="30">
        <v>5.6434265468809315</v>
      </c>
      <c r="Z552" s="30">
        <v>5.544480438574633</v>
      </c>
      <c r="AA552" s="30">
        <v>5.751115518096182</v>
      </c>
      <c r="AB552" s="31">
        <v>5.967205030205893</v>
      </c>
      <c r="AC552" s="17">
        <v>6.923825748357265</v>
      </c>
      <c r="AD552" s="49">
        <f t="shared" si="98"/>
        <v>7.146485828233627</v>
      </c>
      <c r="AE552" s="59">
        <f t="shared" si="99"/>
        <v>0.03215853315332059</v>
      </c>
    </row>
    <row r="553" spans="1:31" ht="12">
      <c r="A553" s="13" t="s">
        <v>710</v>
      </c>
      <c r="B553" s="19" t="s">
        <v>339</v>
      </c>
      <c r="C553" s="5" t="s">
        <v>142</v>
      </c>
      <c r="D553" s="8">
        <v>2074</v>
      </c>
      <c r="E553" s="8">
        <v>2071</v>
      </c>
      <c r="F553" s="5">
        <f t="shared" si="90"/>
        <v>2072.5</v>
      </c>
      <c r="G553" s="52">
        <v>5064</v>
      </c>
      <c r="H553" s="50">
        <f t="shared" si="100"/>
        <v>5064</v>
      </c>
      <c r="I553" s="44">
        <f t="shared" si="101"/>
        <v>19.654794520547945</v>
      </c>
      <c r="J553" s="44">
        <v>48.52255637673363</v>
      </c>
      <c r="K553" s="44">
        <v>147.36471967154824</v>
      </c>
      <c r="L553" s="44">
        <v>643.5690767237496</v>
      </c>
      <c r="M553" s="44">
        <f t="shared" si="91"/>
        <v>-496.2043570522014</v>
      </c>
      <c r="N553" s="44">
        <f t="shared" si="92"/>
        <v>-81.44038976618751</v>
      </c>
      <c r="O553" s="44"/>
      <c r="P553" s="44"/>
      <c r="Q553" s="44"/>
      <c r="R553" s="44">
        <f t="shared" si="93"/>
        <v>0</v>
      </c>
      <c r="S553" s="44">
        <f t="shared" si="94"/>
        <v>-61.78559524563956</v>
      </c>
      <c r="T553" s="44">
        <f t="shared" si="95"/>
        <v>2010.7144047543604</v>
      </c>
      <c r="U553" s="5">
        <v>144</v>
      </c>
      <c r="V553" s="29">
        <v>4.901438465636654</v>
      </c>
      <c r="W553" s="30">
        <v>5.417721518987341</v>
      </c>
      <c r="X553" s="30">
        <v>6.202723146747353</v>
      </c>
      <c r="Y553" s="30">
        <v>5.630293971101146</v>
      </c>
      <c r="Z553" s="30">
        <v>6.434446057087566</v>
      </c>
      <c r="AA553" s="30">
        <v>6.36849781234808</v>
      </c>
      <c r="AB553" s="31">
        <v>6.628516928946114</v>
      </c>
      <c r="AC553" s="17">
        <v>6.943105110896817</v>
      </c>
      <c r="AD553" s="49">
        <f t="shared" si="98"/>
        <v>7.161633679030205</v>
      </c>
      <c r="AE553" s="59">
        <f t="shared" si="99"/>
        <v>0.031474184049211505</v>
      </c>
    </row>
    <row r="554" spans="1:31" ht="12">
      <c r="A554" s="13" t="s">
        <v>710</v>
      </c>
      <c r="B554" s="19" t="s">
        <v>346</v>
      </c>
      <c r="C554" s="5" t="s">
        <v>143</v>
      </c>
      <c r="D554" s="8">
        <v>7032</v>
      </c>
      <c r="E554" s="8">
        <v>7071</v>
      </c>
      <c r="F554" s="5">
        <f t="shared" si="90"/>
        <v>7051.5</v>
      </c>
      <c r="G554" s="52">
        <v>15946</v>
      </c>
      <c r="H554" s="50">
        <f t="shared" si="100"/>
        <v>15946</v>
      </c>
      <c r="I554" s="44">
        <f t="shared" si="101"/>
        <v>61.89086757990867</v>
      </c>
      <c r="J554" s="44">
        <v>402.46711581513875</v>
      </c>
      <c r="K554" s="44">
        <v>1408.3258508322538</v>
      </c>
      <c r="L554" s="44">
        <v>2056.9574837721225</v>
      </c>
      <c r="M554" s="44">
        <f t="shared" si="91"/>
        <v>-648.6316329398687</v>
      </c>
      <c r="N554" s="44">
        <f t="shared" si="92"/>
        <v>-106.45777742686032</v>
      </c>
      <c r="O554" s="44"/>
      <c r="P554" s="44"/>
      <c r="Q554" s="44"/>
      <c r="R554" s="44">
        <f t="shared" si="93"/>
        <v>0</v>
      </c>
      <c r="S554" s="44">
        <f t="shared" si="94"/>
        <v>-44.566909846951646</v>
      </c>
      <c r="T554" s="44">
        <f t="shared" si="95"/>
        <v>7006.933090153048</v>
      </c>
      <c r="U554" s="5">
        <v>369</v>
      </c>
      <c r="V554" s="29">
        <v>5.361098803721755</v>
      </c>
      <c r="W554" s="30">
        <v>4.717253317945759</v>
      </c>
      <c r="X554" s="30">
        <v>5.191808479953851</v>
      </c>
      <c r="Y554" s="30">
        <v>5.015809140557632</v>
      </c>
      <c r="Z554" s="30">
        <v>5.431993156544055</v>
      </c>
      <c r="AA554" s="30">
        <v>5.830237210631609</v>
      </c>
      <c r="AB554" s="31">
        <v>5.644014785328405</v>
      </c>
      <c r="AC554" s="17">
        <v>5.247440273037542</v>
      </c>
      <c r="AD554" s="49">
        <f t="shared" si="98"/>
        <v>5.266212696087557</v>
      </c>
      <c r="AE554" s="59">
        <f t="shared" si="99"/>
        <v>0.0035774438722955054</v>
      </c>
    </row>
    <row r="555" spans="1:31" ht="12">
      <c r="A555" s="13" t="s">
        <v>710</v>
      </c>
      <c r="B555" s="19" t="s">
        <v>340</v>
      </c>
      <c r="C555" s="5" t="s">
        <v>144</v>
      </c>
      <c r="D555" s="8">
        <v>8828</v>
      </c>
      <c r="E555" s="8">
        <v>8859</v>
      </c>
      <c r="F555" s="5">
        <f t="shared" si="90"/>
        <v>8843.5</v>
      </c>
      <c r="G555" s="52">
        <v>8382</v>
      </c>
      <c r="H555" s="50">
        <f t="shared" si="100"/>
        <v>8382</v>
      </c>
      <c r="I555" s="44">
        <f t="shared" si="101"/>
        <v>32.532876712328765</v>
      </c>
      <c r="J555" s="44">
        <v>945.8481097026515</v>
      </c>
      <c r="K555" s="44">
        <v>1083.900787743079</v>
      </c>
      <c r="L555" s="44">
        <v>1744.7909291957867</v>
      </c>
      <c r="M555" s="44">
        <f t="shared" si="91"/>
        <v>-660.8901414527077</v>
      </c>
      <c r="N555" s="44">
        <f t="shared" si="92"/>
        <v>-108.46972612712678</v>
      </c>
      <c r="O555" s="44"/>
      <c r="P555" s="44"/>
      <c r="Q555" s="44"/>
      <c r="R555" s="44">
        <f t="shared" si="93"/>
        <v>0</v>
      </c>
      <c r="S555" s="44">
        <f t="shared" si="94"/>
        <v>-75.93684941479802</v>
      </c>
      <c r="T555" s="44">
        <f t="shared" si="95"/>
        <v>8767.563150585202</v>
      </c>
      <c r="U555" s="5">
        <v>788</v>
      </c>
      <c r="V555" s="29">
        <v>8.127470355731226</v>
      </c>
      <c r="W555" s="30">
        <v>7.839616995810891</v>
      </c>
      <c r="X555" s="30">
        <v>8.281399808245446</v>
      </c>
      <c r="Y555" s="30">
        <v>8.746597230441472</v>
      </c>
      <c r="Z555" s="30">
        <v>9.297423887587822</v>
      </c>
      <c r="AA555" s="30">
        <v>8.43936033617369</v>
      </c>
      <c r="AB555" s="31">
        <v>9.198847262247838</v>
      </c>
      <c r="AC555" s="17">
        <v>8.926144086995922</v>
      </c>
      <c r="AD555" s="49">
        <f t="shared" si="98"/>
        <v>8.987674071642175</v>
      </c>
      <c r="AE555" s="59">
        <f t="shared" si="99"/>
        <v>0.00689323229006496</v>
      </c>
    </row>
    <row r="556" spans="1:31" ht="12">
      <c r="A556" s="13" t="s">
        <v>710</v>
      </c>
      <c r="B556" s="19" t="s">
        <v>351</v>
      </c>
      <c r="C556" s="5" t="s">
        <v>145</v>
      </c>
      <c r="D556" s="8">
        <v>3171</v>
      </c>
      <c r="E556" s="8">
        <v>3219</v>
      </c>
      <c r="F556" s="5">
        <f t="shared" si="90"/>
        <v>3195</v>
      </c>
      <c r="G556" s="52">
        <v>39999</v>
      </c>
      <c r="H556" s="50">
        <f t="shared" si="100"/>
        <v>39999</v>
      </c>
      <c r="I556" s="44">
        <f t="shared" si="101"/>
        <v>155.24726027397259</v>
      </c>
      <c r="J556" s="44">
        <v>221.96629996460476</v>
      </c>
      <c r="K556" s="44">
        <v>369.2063533028336</v>
      </c>
      <c r="L556" s="44">
        <v>784.2564916289144</v>
      </c>
      <c r="M556" s="44">
        <f t="shared" si="91"/>
        <v>-415.05013832608086</v>
      </c>
      <c r="N556" s="44">
        <f t="shared" si="92"/>
        <v>-68.12081465505966</v>
      </c>
      <c r="O556" s="44"/>
      <c r="P556" s="44"/>
      <c r="Q556" s="44"/>
      <c r="R556" s="44">
        <f t="shared" si="93"/>
        <v>0</v>
      </c>
      <c r="S556" s="44">
        <f t="shared" si="94"/>
        <v>87.12644561891292</v>
      </c>
      <c r="T556" s="44">
        <f t="shared" si="95"/>
        <v>3282.126445618913</v>
      </c>
      <c r="U556" s="5">
        <v>276</v>
      </c>
      <c r="V556" s="29">
        <v>4.076433121019108</v>
      </c>
      <c r="W556" s="30">
        <v>6.10613810741688</v>
      </c>
      <c r="X556" s="30">
        <v>7.04538241827991</v>
      </c>
      <c r="Y556" s="30">
        <v>6.637168141592921</v>
      </c>
      <c r="Z556" s="30">
        <v>8.507273877292851</v>
      </c>
      <c r="AA556" s="30">
        <v>8.590308370044053</v>
      </c>
      <c r="AB556" s="31">
        <v>10.198300283286118</v>
      </c>
      <c r="AC556" s="17">
        <v>8.703878902554399</v>
      </c>
      <c r="AD556" s="49">
        <f t="shared" si="98"/>
        <v>8.409182417953872</v>
      </c>
      <c r="AE556" s="59">
        <f t="shared" si="99"/>
        <v>-0.03385806350247358</v>
      </c>
    </row>
    <row r="557" spans="1:31" ht="12">
      <c r="A557" s="13" t="s">
        <v>710</v>
      </c>
      <c r="B557" s="19" t="s">
        <v>342</v>
      </c>
      <c r="C557" s="5" t="s">
        <v>146</v>
      </c>
      <c r="D557" s="8">
        <v>15712</v>
      </c>
      <c r="E557" s="8">
        <v>15646</v>
      </c>
      <c r="F557" s="5">
        <f t="shared" si="90"/>
        <v>15679</v>
      </c>
      <c r="G557" s="52">
        <v>72544</v>
      </c>
      <c r="H557" s="50">
        <f t="shared" si="100"/>
        <v>72544</v>
      </c>
      <c r="I557" s="44">
        <f t="shared" si="101"/>
        <v>281.5634703196347</v>
      </c>
      <c r="J557" s="44">
        <v>1845.0911274631471</v>
      </c>
      <c r="K557" s="44">
        <v>3581.9677146830095</v>
      </c>
      <c r="L557" s="44">
        <v>3646.4674772540106</v>
      </c>
      <c r="M557" s="44">
        <f t="shared" si="91"/>
        <v>-64.49976257100116</v>
      </c>
      <c r="N557" s="44">
        <f t="shared" si="92"/>
        <v>-10.586133976764486</v>
      </c>
      <c r="O557" s="44"/>
      <c r="P557" s="44"/>
      <c r="Q557" s="44"/>
      <c r="R557" s="44">
        <f t="shared" si="93"/>
        <v>0</v>
      </c>
      <c r="S557" s="44">
        <f t="shared" si="94"/>
        <v>270.9773363428702</v>
      </c>
      <c r="T557" s="44">
        <f t="shared" si="95"/>
        <v>15949.97733634287</v>
      </c>
      <c r="U557" s="5">
        <v>1485</v>
      </c>
      <c r="V557" s="29">
        <v>11.735399944644339</v>
      </c>
      <c r="W557" s="30">
        <v>9.212391172302086</v>
      </c>
      <c r="X557" s="30">
        <v>8.637518384810804</v>
      </c>
      <c r="Y557" s="30">
        <v>9.019763894415705</v>
      </c>
      <c r="Z557" s="30">
        <v>9.819155187047073</v>
      </c>
      <c r="AA557" s="30">
        <v>9.311323188031984</v>
      </c>
      <c r="AB557" s="31">
        <v>8.727906076635271</v>
      </c>
      <c r="AC557" s="17">
        <v>9.451374745417516</v>
      </c>
      <c r="AD557" s="49">
        <f t="shared" si="98"/>
        <v>9.31035805685033</v>
      </c>
      <c r="AE557" s="59">
        <f t="shared" si="99"/>
        <v>-0.014920230375539568</v>
      </c>
    </row>
    <row r="558" spans="1:31" ht="12">
      <c r="A558" s="13" t="s">
        <v>710</v>
      </c>
      <c r="B558" s="19" t="s">
        <v>347</v>
      </c>
      <c r="C558" s="5" t="s">
        <v>147</v>
      </c>
      <c r="D558" s="8">
        <v>13520</v>
      </c>
      <c r="E558" s="8">
        <v>13590</v>
      </c>
      <c r="F558" s="5">
        <f t="shared" si="90"/>
        <v>13555</v>
      </c>
      <c r="G558" s="52">
        <v>85634</v>
      </c>
      <c r="H558" s="50">
        <f t="shared" si="100"/>
        <v>85634</v>
      </c>
      <c r="I558" s="44">
        <f t="shared" si="101"/>
        <v>332.36940639269403</v>
      </c>
      <c r="J558" s="44">
        <v>1328.6334362178486</v>
      </c>
      <c r="K558" s="44">
        <v>2867.997960568464</v>
      </c>
      <c r="L558" s="44">
        <v>2885.0965058831375</v>
      </c>
      <c r="M558" s="44">
        <f t="shared" si="91"/>
        <v>-17.09854531467363</v>
      </c>
      <c r="N558" s="44">
        <f t="shared" si="92"/>
        <v>-2.8063280281018277</v>
      </c>
      <c r="O558" s="44">
        <v>174</v>
      </c>
      <c r="P558" s="44"/>
      <c r="Q558" s="44">
        <f>O558+P558</f>
        <v>174</v>
      </c>
      <c r="R558" s="44">
        <f t="shared" si="93"/>
        <v>51.475</v>
      </c>
      <c r="S558" s="44">
        <f t="shared" si="94"/>
        <v>381.03807836459225</v>
      </c>
      <c r="T558" s="44">
        <f t="shared" si="95"/>
        <v>13936.038078364592</v>
      </c>
      <c r="U558" s="5">
        <v>1523</v>
      </c>
      <c r="V558" s="29">
        <v>14.142127993718102</v>
      </c>
      <c r="W558" s="30">
        <v>14.108623227705896</v>
      </c>
      <c r="X558" s="30">
        <v>12.719028588994775</v>
      </c>
      <c r="Y558" s="30">
        <v>12.379213269420983</v>
      </c>
      <c r="Z558" s="30">
        <v>12.930380706810254</v>
      </c>
      <c r="AA558" s="30">
        <v>13.704237095429395</v>
      </c>
      <c r="AB558" s="31">
        <v>12.915821881805211</v>
      </c>
      <c r="AC558" s="17">
        <v>11.264792899408285</v>
      </c>
      <c r="AD558" s="49">
        <f t="shared" si="98"/>
        <v>10.928500564047868</v>
      </c>
      <c r="AE558" s="59">
        <f t="shared" si="99"/>
        <v>-0.029853397072047524</v>
      </c>
    </row>
    <row r="559" spans="1:31" ht="12">
      <c r="A559" s="13" t="s">
        <v>710</v>
      </c>
      <c r="B559" s="19" t="s">
        <v>352</v>
      </c>
      <c r="C559" s="5" t="s">
        <v>148</v>
      </c>
      <c r="D559" s="8">
        <v>4465</v>
      </c>
      <c r="E559" s="8">
        <v>4455</v>
      </c>
      <c r="F559" s="5">
        <f t="shared" si="90"/>
        <v>4460</v>
      </c>
      <c r="G559" s="52">
        <v>66037</v>
      </c>
      <c r="H559" s="50">
        <f t="shared" si="100"/>
        <v>66037</v>
      </c>
      <c r="I559" s="44">
        <f t="shared" si="101"/>
        <v>256.3079908675799</v>
      </c>
      <c r="J559" s="44">
        <v>381.9410618938373</v>
      </c>
      <c r="K559" s="44">
        <v>355.75070608877365</v>
      </c>
      <c r="L559" s="44">
        <v>972.5654800799456</v>
      </c>
      <c r="M559" s="44">
        <f t="shared" si="91"/>
        <v>-616.8147739911719</v>
      </c>
      <c r="N559" s="44">
        <f t="shared" si="92"/>
        <v>-101.23578097098257</v>
      </c>
      <c r="O559" s="44"/>
      <c r="P559" s="44"/>
      <c r="Q559" s="44"/>
      <c r="R559" s="44">
        <f t="shared" si="93"/>
        <v>0</v>
      </c>
      <c r="S559" s="44">
        <f t="shared" si="94"/>
        <v>155.07220989659734</v>
      </c>
      <c r="T559" s="44">
        <f t="shared" si="95"/>
        <v>4615.072209896597</v>
      </c>
      <c r="U559" s="5">
        <v>394</v>
      </c>
      <c r="V559" s="29">
        <v>5.824125230202578</v>
      </c>
      <c r="W559" s="30">
        <v>5.729877216916781</v>
      </c>
      <c r="X559" s="30">
        <v>5.834279228149829</v>
      </c>
      <c r="Y559" s="30">
        <v>9.111361079865016</v>
      </c>
      <c r="Z559" s="30">
        <v>9.039928218932257</v>
      </c>
      <c r="AA559" s="30">
        <v>9.862333559016022</v>
      </c>
      <c r="AB559" s="31">
        <v>8.82943143812709</v>
      </c>
      <c r="AC559" s="17">
        <v>8.824188129899216</v>
      </c>
      <c r="AD559" s="49">
        <f t="shared" si="98"/>
        <v>8.537244534443108</v>
      </c>
      <c r="AE559" s="59">
        <f t="shared" si="99"/>
        <v>-0.03251784654090162</v>
      </c>
    </row>
    <row r="560" spans="1:31" ht="12">
      <c r="A560" s="13" t="s">
        <v>710</v>
      </c>
      <c r="B560" s="19" t="s">
        <v>343</v>
      </c>
      <c r="C560" s="5" t="s">
        <v>149</v>
      </c>
      <c r="D560" s="8">
        <v>6982</v>
      </c>
      <c r="E560" s="8">
        <v>7075</v>
      </c>
      <c r="F560" s="5">
        <f t="shared" si="90"/>
        <v>7028.5</v>
      </c>
      <c r="G560" s="52"/>
      <c r="H560" s="50"/>
      <c r="I560" s="44"/>
      <c r="J560" s="44">
        <v>319.44952648956786</v>
      </c>
      <c r="K560" s="44">
        <v>443.4609839648859</v>
      </c>
      <c r="L560" s="44">
        <v>2324.7450918575787</v>
      </c>
      <c r="M560" s="44">
        <f t="shared" si="91"/>
        <v>-1881.2841078926929</v>
      </c>
      <c r="N560" s="44">
        <f t="shared" si="92"/>
        <v>-308.7689755847853</v>
      </c>
      <c r="O560" s="44"/>
      <c r="P560" s="44"/>
      <c r="Q560" s="44"/>
      <c r="R560" s="44">
        <f t="shared" si="93"/>
        <v>0</v>
      </c>
      <c r="S560" s="44">
        <f t="shared" si="94"/>
        <v>-308.7689755847853</v>
      </c>
      <c r="T560" s="44">
        <f t="shared" si="95"/>
        <v>6719.731024415215</v>
      </c>
      <c r="U560" s="5">
        <v>441</v>
      </c>
      <c r="V560" s="29">
        <v>4.36397400185701</v>
      </c>
      <c r="W560" s="30">
        <v>4.307087804140849</v>
      </c>
      <c r="X560" s="30">
        <v>4.55707625206798</v>
      </c>
      <c r="Y560" s="30">
        <v>5.334728033472803</v>
      </c>
      <c r="Z560" s="30">
        <v>5.80568720379147</v>
      </c>
      <c r="AA560" s="30">
        <v>4.885141029369003</v>
      </c>
      <c r="AB560" s="31">
        <v>5.439208842350204</v>
      </c>
      <c r="AC560" s="17">
        <v>6.3162417645373825</v>
      </c>
      <c r="AD560" s="49">
        <f t="shared" si="98"/>
        <v>6.56276268198366</v>
      </c>
      <c r="AE560" s="59">
        <f t="shared" si="99"/>
        <v>0.039029683573920844</v>
      </c>
    </row>
    <row r="561" spans="1:31" ht="12">
      <c r="A561" s="13" t="s">
        <v>710</v>
      </c>
      <c r="B561" s="19" t="s">
        <v>344</v>
      </c>
      <c r="C561" s="5" t="s">
        <v>150</v>
      </c>
      <c r="D561" s="8">
        <v>5057</v>
      </c>
      <c r="E561" s="8">
        <v>5053</v>
      </c>
      <c r="F561" s="5">
        <f t="shared" si="90"/>
        <v>5055</v>
      </c>
      <c r="G561" s="52"/>
      <c r="H561" s="50"/>
      <c r="I561" s="44"/>
      <c r="J561" s="44">
        <v>242.77912208754955</v>
      </c>
      <c r="K561" s="44">
        <v>288.85792864798174</v>
      </c>
      <c r="L561" s="44">
        <v>1442.1362329641117</v>
      </c>
      <c r="M561" s="44">
        <f t="shared" si="91"/>
        <v>-1153.27830431613</v>
      </c>
      <c r="N561" s="44">
        <f t="shared" si="92"/>
        <v>-189.2837764875018</v>
      </c>
      <c r="O561" s="44"/>
      <c r="P561" s="44"/>
      <c r="Q561" s="44"/>
      <c r="R561" s="44">
        <f t="shared" si="93"/>
        <v>0</v>
      </c>
      <c r="S561" s="44">
        <f t="shared" si="94"/>
        <v>-189.2837764875018</v>
      </c>
      <c r="T561" s="44">
        <f t="shared" si="95"/>
        <v>4865.716223512498</v>
      </c>
      <c r="U561" s="5">
        <v>299</v>
      </c>
      <c r="V561" s="29">
        <v>4.954565123323237</v>
      </c>
      <c r="W561" s="30">
        <v>5.6196267561333615</v>
      </c>
      <c r="X561" s="30">
        <v>4.872006606110652</v>
      </c>
      <c r="Y561" s="30">
        <v>4.689403166869671</v>
      </c>
      <c r="Z561" s="30">
        <v>5.1997590845211805</v>
      </c>
      <c r="AA561" s="30">
        <v>4.829945663111291</v>
      </c>
      <c r="AB561" s="31">
        <v>5.5212278253936615</v>
      </c>
      <c r="AC561" s="17">
        <v>5.912596401028278</v>
      </c>
      <c r="AD561" s="49">
        <f t="shared" si="98"/>
        <v>6.145035720643728</v>
      </c>
      <c r="AE561" s="59">
        <f t="shared" si="99"/>
        <v>0.039312563187134796</v>
      </c>
    </row>
    <row r="562" spans="1:31" ht="12">
      <c r="A562" s="13" t="s">
        <v>710</v>
      </c>
      <c r="B562" s="19" t="s">
        <v>341</v>
      </c>
      <c r="C562" s="5" t="s">
        <v>151</v>
      </c>
      <c r="D562" s="8">
        <v>4557</v>
      </c>
      <c r="E562" s="8">
        <v>4645</v>
      </c>
      <c r="F562" s="5">
        <f t="shared" si="90"/>
        <v>4601</v>
      </c>
      <c r="G562" s="52">
        <v>27713</v>
      </c>
      <c r="H562" s="50">
        <f aca="true" t="shared" si="102" ref="H562:H568">G562</f>
        <v>27713</v>
      </c>
      <c r="I562" s="44">
        <f aca="true" t="shared" si="103" ref="I562:I568">G562/365+(H562*10/24)/365</f>
        <v>107.56187214611872</v>
      </c>
      <c r="J562" s="44">
        <v>209.27026280885647</v>
      </c>
      <c r="K562" s="44">
        <v>410.89879544408103</v>
      </c>
      <c r="L562" s="44">
        <v>1249.4340392061524</v>
      </c>
      <c r="M562" s="44">
        <f t="shared" si="91"/>
        <v>-838.5352437620713</v>
      </c>
      <c r="N562" s="44">
        <f t="shared" si="92"/>
        <v>-137.6260327304701</v>
      </c>
      <c r="O562" s="44"/>
      <c r="P562" s="44"/>
      <c r="Q562" s="44"/>
      <c r="R562" s="44">
        <f t="shared" si="93"/>
        <v>0</v>
      </c>
      <c r="S562" s="44">
        <f t="shared" si="94"/>
        <v>-30.06416058435137</v>
      </c>
      <c r="T562" s="44">
        <f t="shared" si="95"/>
        <v>4570.935839415649</v>
      </c>
      <c r="U562" s="5">
        <v>369</v>
      </c>
      <c r="V562" s="29">
        <v>8.955560568463794</v>
      </c>
      <c r="W562" s="30">
        <v>10.18580702932617</v>
      </c>
      <c r="X562" s="30">
        <v>8.985507246376812</v>
      </c>
      <c r="Y562" s="30">
        <v>7.246700961753523</v>
      </c>
      <c r="Z562" s="30">
        <v>7.432131731197152</v>
      </c>
      <c r="AA562" s="30">
        <v>7.8561917443408795</v>
      </c>
      <c r="AB562" s="31">
        <v>8.453788874288218</v>
      </c>
      <c r="AC562" s="17">
        <v>8.097432521395655</v>
      </c>
      <c r="AD562" s="49">
        <f t="shared" si="98"/>
        <v>8.072745121864873</v>
      </c>
      <c r="AE562" s="59">
        <f t="shared" si="99"/>
        <v>-0.0030487934867689213</v>
      </c>
    </row>
    <row r="563" spans="1:31" ht="12">
      <c r="A563" s="13" t="s">
        <v>710</v>
      </c>
      <c r="B563" s="19" t="s">
        <v>348</v>
      </c>
      <c r="C563" s="5" t="s">
        <v>152</v>
      </c>
      <c r="D563" s="8">
        <v>3124</v>
      </c>
      <c r="E563" s="8">
        <v>3155</v>
      </c>
      <c r="F563" s="5">
        <f t="shared" si="90"/>
        <v>3139.5</v>
      </c>
      <c r="G563" s="52">
        <v>8398</v>
      </c>
      <c r="H563" s="50">
        <f t="shared" si="102"/>
        <v>8398</v>
      </c>
      <c r="I563" s="44">
        <f t="shared" si="103"/>
        <v>32.59497716894977</v>
      </c>
      <c r="J563" s="44">
        <v>74.8044685761347</v>
      </c>
      <c r="K563" s="44">
        <v>193.6668066153358</v>
      </c>
      <c r="L563" s="44">
        <v>957.8265955778361</v>
      </c>
      <c r="M563" s="44">
        <f t="shared" si="91"/>
        <v>-764.1597889625003</v>
      </c>
      <c r="N563" s="44">
        <f t="shared" si="92"/>
        <v>-125.41903385625969</v>
      </c>
      <c r="O563" s="44"/>
      <c r="P563" s="44"/>
      <c r="Q563" s="44"/>
      <c r="R563" s="44">
        <f t="shared" si="93"/>
        <v>0</v>
      </c>
      <c r="S563" s="44">
        <f t="shared" si="94"/>
        <v>-92.82405668730992</v>
      </c>
      <c r="T563" s="44">
        <f t="shared" si="95"/>
        <v>3046.67594331269</v>
      </c>
      <c r="U563" s="5">
        <v>196</v>
      </c>
      <c r="V563" s="29">
        <v>6.376619063434075</v>
      </c>
      <c r="W563" s="30">
        <v>6.095604748155278</v>
      </c>
      <c r="X563" s="30">
        <v>5.2243589743589745</v>
      </c>
      <c r="Y563" s="30">
        <v>5.217669654289373</v>
      </c>
      <c r="Z563" s="30">
        <v>6.8493150684931505</v>
      </c>
      <c r="AA563" s="30">
        <v>6.259980836793357</v>
      </c>
      <c r="AB563" s="31">
        <v>5.895474824729127</v>
      </c>
      <c r="AC563" s="17">
        <v>6.274007682458387</v>
      </c>
      <c r="AD563" s="49">
        <f t="shared" si="98"/>
        <v>6.433240805613434</v>
      </c>
      <c r="AE563" s="59">
        <f t="shared" si="99"/>
        <v>0.025379810037569808</v>
      </c>
    </row>
    <row r="564" spans="1:31" ht="12">
      <c r="A564" s="13" t="s">
        <v>710</v>
      </c>
      <c r="B564" s="19" t="s">
        <v>354</v>
      </c>
      <c r="C564" s="5" t="s">
        <v>153</v>
      </c>
      <c r="D564" s="8">
        <v>12378</v>
      </c>
      <c r="E564" s="8">
        <v>12482</v>
      </c>
      <c r="F564" s="5">
        <f t="shared" si="90"/>
        <v>12430</v>
      </c>
      <c r="G564" s="52">
        <v>86250</v>
      </c>
      <c r="H564" s="50">
        <f t="shared" si="102"/>
        <v>86250</v>
      </c>
      <c r="I564" s="44">
        <f t="shared" si="103"/>
        <v>334.7602739726027</v>
      </c>
      <c r="J564" s="44">
        <v>1301.4809997722248</v>
      </c>
      <c r="K564" s="44">
        <v>1796.5066364076317</v>
      </c>
      <c r="L564" s="44">
        <v>2673.0585936837942</v>
      </c>
      <c r="M564" s="44">
        <f t="shared" si="91"/>
        <v>-876.5519572761625</v>
      </c>
      <c r="N564" s="44">
        <f t="shared" si="92"/>
        <v>-143.8655909330825</v>
      </c>
      <c r="O564" s="44"/>
      <c r="P564" s="44"/>
      <c r="Q564" s="44"/>
      <c r="R564" s="44">
        <f t="shared" si="93"/>
        <v>0</v>
      </c>
      <c r="S564" s="44">
        <f t="shared" si="94"/>
        <v>190.8946830395202</v>
      </c>
      <c r="T564" s="44">
        <f t="shared" si="95"/>
        <v>12620.89468303952</v>
      </c>
      <c r="U564" s="5">
        <v>1125</v>
      </c>
      <c r="V564" s="29">
        <v>9.942964161062399</v>
      </c>
      <c r="W564" s="30">
        <v>9.254178099276627</v>
      </c>
      <c r="X564" s="30">
        <v>9.0878883535471</v>
      </c>
      <c r="Y564" s="30">
        <v>8.884859474161379</v>
      </c>
      <c r="Z564" s="30">
        <v>10.002479953707532</v>
      </c>
      <c r="AA564" s="30">
        <v>8.74091209517515</v>
      </c>
      <c r="AB564" s="31">
        <v>8.802874407969949</v>
      </c>
      <c r="AC564" s="17">
        <v>9.088705768298594</v>
      </c>
      <c r="AD564" s="49">
        <f t="shared" si="98"/>
        <v>8.913789618352663</v>
      </c>
      <c r="AE564" s="59">
        <f t="shared" si="99"/>
        <v>-0.01924544092471762</v>
      </c>
    </row>
    <row r="565" spans="1:31" ht="12">
      <c r="A565" s="13" t="s">
        <v>710</v>
      </c>
      <c r="B565" s="19" t="s">
        <v>345</v>
      </c>
      <c r="C565" s="5" t="s">
        <v>154</v>
      </c>
      <c r="D565" s="8">
        <v>4958</v>
      </c>
      <c r="E565" s="8">
        <v>5025</v>
      </c>
      <c r="F565" s="5">
        <f t="shared" si="90"/>
        <v>4991.5</v>
      </c>
      <c r="G565" s="52">
        <v>21832</v>
      </c>
      <c r="H565" s="50">
        <f t="shared" si="102"/>
        <v>21832</v>
      </c>
      <c r="I565" s="44">
        <f t="shared" si="103"/>
        <v>84.73607305936073</v>
      </c>
      <c r="J565" s="44">
        <v>177.88078800361583</v>
      </c>
      <c r="K565" s="44">
        <v>371.5163486035995</v>
      </c>
      <c r="L565" s="44">
        <v>1467.9573869347093</v>
      </c>
      <c r="M565" s="44">
        <f t="shared" si="91"/>
        <v>-1096.44103833111</v>
      </c>
      <c r="N565" s="44">
        <f t="shared" si="92"/>
        <v>-179.9552628836248</v>
      </c>
      <c r="O565" s="44"/>
      <c r="P565" s="44"/>
      <c r="Q565" s="44"/>
      <c r="R565" s="44">
        <f t="shared" si="93"/>
        <v>0</v>
      </c>
      <c r="S565" s="44">
        <f t="shared" si="94"/>
        <v>-95.21918982426408</v>
      </c>
      <c r="T565" s="44">
        <f t="shared" si="95"/>
        <v>4896.2808101757355</v>
      </c>
      <c r="U565" s="5">
        <v>376</v>
      </c>
      <c r="V565" s="29">
        <v>6.139088729016787</v>
      </c>
      <c r="W565" s="30">
        <v>4.983606557377049</v>
      </c>
      <c r="X565" s="30">
        <v>4.4673539518900345</v>
      </c>
      <c r="Y565" s="30">
        <v>6.46661031276416</v>
      </c>
      <c r="Z565" s="30">
        <v>6.042105263157895</v>
      </c>
      <c r="AA565" s="30">
        <v>5.1816680429397195</v>
      </c>
      <c r="AB565" s="31">
        <v>5.917402917608383</v>
      </c>
      <c r="AC565" s="17">
        <v>7.583703106091166</v>
      </c>
      <c r="AD565" s="49">
        <f t="shared" si="98"/>
        <v>7.679298115797913</v>
      </c>
      <c r="AE565" s="59">
        <f t="shared" si="99"/>
        <v>0.012605320694841778</v>
      </c>
    </row>
    <row r="566" spans="1:31" ht="12">
      <c r="A566" s="13" t="s">
        <v>710</v>
      </c>
      <c r="B566" s="19" t="s">
        <v>349</v>
      </c>
      <c r="C566" s="5" t="s">
        <v>155</v>
      </c>
      <c r="D566" s="8">
        <v>8881</v>
      </c>
      <c r="E566" s="8">
        <v>8885</v>
      </c>
      <c r="F566" s="5">
        <f t="shared" si="90"/>
        <v>8883</v>
      </c>
      <c r="G566" s="52">
        <v>14842</v>
      </c>
      <c r="H566" s="50">
        <f t="shared" si="102"/>
        <v>14842</v>
      </c>
      <c r="I566" s="44">
        <f t="shared" si="103"/>
        <v>57.60593607305936</v>
      </c>
      <c r="J566" s="44">
        <v>701.6392734962062</v>
      </c>
      <c r="K566" s="44">
        <v>2134.182353540754</v>
      </c>
      <c r="L566" s="44">
        <v>2471.1436795394616</v>
      </c>
      <c r="M566" s="44">
        <f t="shared" si="91"/>
        <v>-336.9613259987077</v>
      </c>
      <c r="N566" s="44">
        <f t="shared" si="92"/>
        <v>-55.30435461810982</v>
      </c>
      <c r="O566" s="44"/>
      <c r="P566" s="44"/>
      <c r="Q566" s="44"/>
      <c r="R566" s="44">
        <f t="shared" si="93"/>
        <v>0</v>
      </c>
      <c r="S566" s="44">
        <f t="shared" si="94"/>
        <v>2.3015814549495417</v>
      </c>
      <c r="T566" s="44">
        <f t="shared" si="95"/>
        <v>8885.301581454949</v>
      </c>
      <c r="U566" s="5">
        <v>605</v>
      </c>
      <c r="V566" s="29">
        <v>7.404599444023249</v>
      </c>
      <c r="W566" s="30">
        <v>6.332295906152741</v>
      </c>
      <c r="X566" s="30">
        <v>5.112426035502959</v>
      </c>
      <c r="Y566" s="30">
        <v>6.142706995211959</v>
      </c>
      <c r="Z566" s="30">
        <v>5.830429732868757</v>
      </c>
      <c r="AA566" s="30">
        <v>8.123504614332916</v>
      </c>
      <c r="AB566" s="31">
        <v>7.376676517390315</v>
      </c>
      <c r="AC566" s="17">
        <v>6.812295912622453</v>
      </c>
      <c r="AD566" s="49">
        <f t="shared" si="98"/>
        <v>6.808997921496915</v>
      </c>
      <c r="AE566" s="59">
        <f>(AD566-AC566)/AC566</f>
        <v>-0.00048412329232897026</v>
      </c>
    </row>
    <row r="567" spans="1:31" ht="12">
      <c r="A567" s="13" t="s">
        <v>710</v>
      </c>
      <c r="B567" s="19" t="s">
        <v>350</v>
      </c>
      <c r="C567" s="5" t="s">
        <v>156</v>
      </c>
      <c r="D567" s="8">
        <v>5658</v>
      </c>
      <c r="E567" s="8">
        <v>5679</v>
      </c>
      <c r="F567" s="5">
        <f t="shared" si="90"/>
        <v>5668.5</v>
      </c>
      <c r="G567" s="52">
        <v>201265</v>
      </c>
      <c r="H567" s="50">
        <f t="shared" si="102"/>
        <v>201265</v>
      </c>
      <c r="I567" s="44">
        <f t="shared" si="103"/>
        <v>781.1655251141553</v>
      </c>
      <c r="J567" s="44">
        <v>228.22093886915826</v>
      </c>
      <c r="K567" s="44">
        <v>223.10841873805668</v>
      </c>
      <c r="L567" s="44">
        <v>1258.3036235017648</v>
      </c>
      <c r="M567" s="44">
        <f t="shared" si="91"/>
        <v>-1035.1952047637083</v>
      </c>
      <c r="N567" s="44">
        <f t="shared" si="92"/>
        <v>-169.90318557637232</v>
      </c>
      <c r="O567" s="44"/>
      <c r="P567" s="44"/>
      <c r="Q567" s="44"/>
      <c r="R567" s="44">
        <f t="shared" si="93"/>
        <v>0</v>
      </c>
      <c r="S567" s="44">
        <f t="shared" si="94"/>
        <v>611.262339537783</v>
      </c>
      <c r="T567" s="44">
        <f t="shared" si="95"/>
        <v>6279.762339537783</v>
      </c>
      <c r="U567" s="5">
        <v>464</v>
      </c>
      <c r="V567" s="29">
        <v>12.258842443729904</v>
      </c>
      <c r="W567" s="30">
        <v>11.189612373496278</v>
      </c>
      <c r="X567" s="30">
        <v>10.019120458891013</v>
      </c>
      <c r="Y567" s="30">
        <v>9.283819628647215</v>
      </c>
      <c r="Z567" s="30">
        <v>9.099298634182356</v>
      </c>
      <c r="AA567" s="30">
        <v>9.105720492396815</v>
      </c>
      <c r="AB567" s="31">
        <v>8.584854509307789</v>
      </c>
      <c r="AC567" s="17">
        <v>8.200777659950512</v>
      </c>
      <c r="AD567" s="49">
        <f t="shared" si="98"/>
        <v>7.388814654316239</v>
      </c>
      <c r="AE567" s="59">
        <f>(AD567-AC567)/AC567</f>
        <v>-0.09901048891979994</v>
      </c>
    </row>
    <row r="568" spans="1:31" ht="12">
      <c r="A568" s="13" t="s">
        <v>710</v>
      </c>
      <c r="B568" s="19" t="s">
        <v>353</v>
      </c>
      <c r="C568" s="5" t="s">
        <v>157</v>
      </c>
      <c r="D568" s="8">
        <v>2776</v>
      </c>
      <c r="E568" s="8">
        <v>2740</v>
      </c>
      <c r="F568" s="5">
        <f t="shared" si="90"/>
        <v>2758</v>
      </c>
      <c r="G568" s="52">
        <v>70196</v>
      </c>
      <c r="H568" s="50">
        <f t="shared" si="102"/>
        <v>70196</v>
      </c>
      <c r="I568" s="44">
        <f t="shared" si="103"/>
        <v>272.45022831050227</v>
      </c>
      <c r="J568" s="44">
        <v>261.00118603004233</v>
      </c>
      <c r="K568" s="44">
        <v>297.9026521468415</v>
      </c>
      <c r="L568" s="44">
        <v>420.0683765388353</v>
      </c>
      <c r="M568" s="44">
        <f t="shared" si="91"/>
        <v>-122.16572439199382</v>
      </c>
      <c r="N568" s="44">
        <f t="shared" si="92"/>
        <v>-20.050658703720217</v>
      </c>
      <c r="O568" s="44"/>
      <c r="P568" s="44"/>
      <c r="Q568" s="44"/>
      <c r="R568" s="44">
        <f t="shared" si="93"/>
        <v>0</v>
      </c>
      <c r="S568" s="44">
        <f t="shared" si="94"/>
        <v>252.39956960678205</v>
      </c>
      <c r="T568" s="44">
        <f t="shared" si="95"/>
        <v>3010.3995696067823</v>
      </c>
      <c r="U568" s="5"/>
      <c r="V568" s="29">
        <v>0</v>
      </c>
      <c r="W568" s="30">
        <v>0</v>
      </c>
      <c r="X568" s="30">
        <v>0</v>
      </c>
      <c r="Y568" s="30">
        <v>0</v>
      </c>
      <c r="Z568" s="30">
        <v>0</v>
      </c>
      <c r="AA568" s="30">
        <v>0</v>
      </c>
      <c r="AB568" s="31">
        <v>0</v>
      </c>
      <c r="AC568" s="17"/>
      <c r="AD568" s="49"/>
      <c r="AE568" s="59"/>
    </row>
    <row r="569" spans="1:31" ht="12">
      <c r="A569" s="13" t="s">
        <v>710</v>
      </c>
      <c r="B569" s="19" t="s">
        <v>355</v>
      </c>
      <c r="C569" s="5" t="s">
        <v>158</v>
      </c>
      <c r="D569" s="8">
        <v>25511</v>
      </c>
      <c r="E569" s="8">
        <v>25683</v>
      </c>
      <c r="F569" s="5">
        <f t="shared" si="90"/>
        <v>25597</v>
      </c>
      <c r="G569" s="52"/>
      <c r="H569" s="50"/>
      <c r="I569" s="44"/>
      <c r="J569" s="44">
        <v>2187.5354780189373</v>
      </c>
      <c r="K569" s="44">
        <v>3553.6202190351714</v>
      </c>
      <c r="L569" s="44">
        <v>6333.376271123187</v>
      </c>
      <c r="M569" s="44">
        <f t="shared" si="91"/>
        <v>-2779.756052088015</v>
      </c>
      <c r="N569" s="44">
        <f t="shared" si="92"/>
        <v>-456.2322219051991</v>
      </c>
      <c r="O569" s="44"/>
      <c r="P569" s="44"/>
      <c r="Q569" s="44"/>
      <c r="R569" s="44">
        <f t="shared" si="93"/>
        <v>0</v>
      </c>
      <c r="S569" s="44">
        <f t="shared" si="94"/>
        <v>-456.2322219051991</v>
      </c>
      <c r="T569" s="44">
        <f t="shared" si="95"/>
        <v>25140.7677780948</v>
      </c>
      <c r="U569" s="5">
        <v>2112</v>
      </c>
      <c r="V569" s="29">
        <v>10.918441072718773</v>
      </c>
      <c r="W569" s="30">
        <v>7.952384888815408</v>
      </c>
      <c r="X569" s="30">
        <v>8.268119801696235</v>
      </c>
      <c r="Y569" s="30">
        <v>9.154212648124771</v>
      </c>
      <c r="Z569" s="30">
        <v>8.44650413056619</v>
      </c>
      <c r="AA569" s="30">
        <v>8.547351524879614</v>
      </c>
      <c r="AB569" s="31">
        <v>8.09756873980343</v>
      </c>
      <c r="AC569" s="17">
        <v>8.278781702010898</v>
      </c>
      <c r="AD569" s="49">
        <f aca="true" t="shared" si="104" ref="AD569:AD591">U569/T569*100</f>
        <v>8.400698095784447</v>
      </c>
      <c r="AE569" s="59">
        <f aca="true" t="shared" si="105" ref="AE569:AE591">(AD569-AC569)/AC569</f>
        <v>0.014726368946766193</v>
      </c>
    </row>
    <row r="570" spans="1:31" ht="12">
      <c r="A570" s="13" t="s">
        <v>710</v>
      </c>
      <c r="B570" s="19" t="s">
        <v>365</v>
      </c>
      <c r="C570" s="5" t="s">
        <v>159</v>
      </c>
      <c r="D570" s="8">
        <v>6610</v>
      </c>
      <c r="E570" s="8">
        <v>6697</v>
      </c>
      <c r="F570" s="5">
        <f t="shared" si="90"/>
        <v>6653.5</v>
      </c>
      <c r="G570" s="52"/>
      <c r="H570" s="50"/>
      <c r="I570" s="44"/>
      <c r="J570" s="44">
        <v>257.9173268492311</v>
      </c>
      <c r="K570" s="44">
        <v>676.3340501986169</v>
      </c>
      <c r="L570" s="44">
        <v>2178.4249599550144</v>
      </c>
      <c r="M570" s="44">
        <f t="shared" si="91"/>
        <v>-1502.0909097563977</v>
      </c>
      <c r="N570" s="44">
        <f t="shared" si="92"/>
        <v>-246.53324263724434</v>
      </c>
      <c r="O570" s="44"/>
      <c r="P570" s="44"/>
      <c r="Q570" s="44"/>
      <c r="R570" s="44">
        <f t="shared" si="93"/>
        <v>0</v>
      </c>
      <c r="S570" s="44">
        <f t="shared" si="94"/>
        <v>-246.53324263724434</v>
      </c>
      <c r="T570" s="44">
        <f t="shared" si="95"/>
        <v>6406.966757362756</v>
      </c>
      <c r="U570" s="5">
        <v>351</v>
      </c>
      <c r="V570" s="29">
        <v>6.44192256341789</v>
      </c>
      <c r="W570" s="30">
        <v>3.7920000000000003</v>
      </c>
      <c r="X570" s="30">
        <v>3.374920025591811</v>
      </c>
      <c r="Y570" s="30">
        <v>3.8206504578465426</v>
      </c>
      <c r="Z570" s="30">
        <v>3.0957294808699793</v>
      </c>
      <c r="AA570" s="30">
        <v>4.517837669418913</v>
      </c>
      <c r="AB570" s="31">
        <v>4.949587534372136</v>
      </c>
      <c r="AC570" s="17">
        <v>5.310136157337367</v>
      </c>
      <c r="AD570" s="49">
        <f t="shared" si="104"/>
        <v>5.478411443240875</v>
      </c>
      <c r="AE570" s="59">
        <f t="shared" si="105"/>
        <v>0.031689448427982464</v>
      </c>
    </row>
    <row r="571" spans="1:31" ht="12">
      <c r="A571" s="13" t="s">
        <v>710</v>
      </c>
      <c r="B571" s="19" t="s">
        <v>358</v>
      </c>
      <c r="C571" s="5" t="s">
        <v>160</v>
      </c>
      <c r="D571" s="8">
        <v>15267</v>
      </c>
      <c r="E571" s="8">
        <v>15423</v>
      </c>
      <c r="F571" s="5">
        <f t="shared" si="90"/>
        <v>15345</v>
      </c>
      <c r="G571" s="52"/>
      <c r="H571" s="50"/>
      <c r="I571" s="44"/>
      <c r="J571" s="44">
        <v>699.5380555514804</v>
      </c>
      <c r="K571" s="44">
        <v>1193.5533564135148</v>
      </c>
      <c r="L571" s="44">
        <v>4999.5997766962955</v>
      </c>
      <c r="M571" s="44">
        <f t="shared" si="91"/>
        <v>-3806.0464202827807</v>
      </c>
      <c r="N571" s="44">
        <f t="shared" si="92"/>
        <v>-624.6738859316858</v>
      </c>
      <c r="O571" s="44"/>
      <c r="P571" s="44"/>
      <c r="Q571" s="44"/>
      <c r="R571" s="44">
        <f t="shared" si="93"/>
        <v>0</v>
      </c>
      <c r="S571" s="44">
        <f t="shared" si="94"/>
        <v>-624.6738859316858</v>
      </c>
      <c r="T571" s="44">
        <f t="shared" si="95"/>
        <v>14720.326114068313</v>
      </c>
      <c r="U571" s="5">
        <v>744</v>
      </c>
      <c r="V571" s="29">
        <v>5.934098702847771</v>
      </c>
      <c r="W571" s="30">
        <v>5.320503749823121</v>
      </c>
      <c r="X571" s="30">
        <v>5.143932529448665</v>
      </c>
      <c r="Y571" s="30">
        <v>4.986661194336138</v>
      </c>
      <c r="Z571" s="30">
        <v>5.182471849138516</v>
      </c>
      <c r="AA571" s="30">
        <v>5.3027779628272596</v>
      </c>
      <c r="AB571" s="31">
        <v>5.319500429524879</v>
      </c>
      <c r="AC571" s="17">
        <v>4.873256042444488</v>
      </c>
      <c r="AD571" s="49">
        <f t="shared" si="104"/>
        <v>5.0542358520777215</v>
      </c>
      <c r="AE571" s="59">
        <f t="shared" si="105"/>
        <v>0.0371373488396582</v>
      </c>
    </row>
    <row r="572" spans="1:31" ht="12">
      <c r="A572" s="13" t="s">
        <v>710</v>
      </c>
      <c r="B572" s="19" t="s">
        <v>361</v>
      </c>
      <c r="C572" s="5" t="s">
        <v>161</v>
      </c>
      <c r="D572" s="8">
        <v>7810</v>
      </c>
      <c r="E572" s="8">
        <v>7890</v>
      </c>
      <c r="F572" s="5">
        <f t="shared" si="90"/>
        <v>7850</v>
      </c>
      <c r="G572" s="52"/>
      <c r="H572" s="50"/>
      <c r="I572" s="44"/>
      <c r="J572" s="44">
        <v>341.7343334711701</v>
      </c>
      <c r="K572" s="44">
        <v>2352.6413136431775</v>
      </c>
      <c r="L572" s="44">
        <v>2612.1929087859344</v>
      </c>
      <c r="M572" s="44">
        <f t="shared" si="91"/>
        <v>-259.5515951427569</v>
      </c>
      <c r="N572" s="44">
        <f t="shared" si="92"/>
        <v>-42.5993499904679</v>
      </c>
      <c r="O572" s="44"/>
      <c r="P572" s="44"/>
      <c r="Q572" s="44"/>
      <c r="R572" s="44">
        <f t="shared" si="93"/>
        <v>0</v>
      </c>
      <c r="S572" s="44">
        <f t="shared" si="94"/>
        <v>-42.5993499904679</v>
      </c>
      <c r="T572" s="44">
        <f t="shared" si="95"/>
        <v>7807.400650009532</v>
      </c>
      <c r="U572" s="5">
        <v>504</v>
      </c>
      <c r="V572" s="29">
        <v>7.30400451212634</v>
      </c>
      <c r="W572" s="30">
        <v>4.7976011994003</v>
      </c>
      <c r="X572" s="30">
        <v>6.401080351114112</v>
      </c>
      <c r="Y572" s="30">
        <v>7.034372501998401</v>
      </c>
      <c r="Z572" s="30">
        <v>6.68693009118541</v>
      </c>
      <c r="AA572" s="30">
        <v>5.705626564764791</v>
      </c>
      <c r="AB572" s="31">
        <v>5.700620475698035</v>
      </c>
      <c r="AC572" s="17">
        <v>6.453265044814341</v>
      </c>
      <c r="AD572" s="49">
        <f t="shared" si="104"/>
        <v>6.455413556871642</v>
      </c>
      <c r="AE572" s="59">
        <f t="shared" si="105"/>
        <v>0.00033293411046675836</v>
      </c>
    </row>
    <row r="573" spans="1:31" ht="12">
      <c r="A573" s="13" t="s">
        <v>710</v>
      </c>
      <c r="B573" s="19" t="s">
        <v>362</v>
      </c>
      <c r="C573" s="5" t="s">
        <v>162</v>
      </c>
      <c r="D573" s="8">
        <v>9904</v>
      </c>
      <c r="E573" s="8">
        <v>10036</v>
      </c>
      <c r="F573" s="5">
        <f t="shared" si="90"/>
        <v>9970</v>
      </c>
      <c r="G573" s="52">
        <v>3685</v>
      </c>
      <c r="H573" s="50">
        <f>G573</f>
        <v>3685</v>
      </c>
      <c r="I573" s="44">
        <f>G573/365+(H573*10/24)/365</f>
        <v>14.302511415525116</v>
      </c>
      <c r="J573" s="44">
        <v>357.78239928731404</v>
      </c>
      <c r="K573" s="44">
        <v>750.0201778999229</v>
      </c>
      <c r="L573" s="44">
        <v>2942.044027998246</v>
      </c>
      <c r="M573" s="44">
        <f t="shared" si="91"/>
        <v>-2192.023850098323</v>
      </c>
      <c r="N573" s="44">
        <f t="shared" si="92"/>
        <v>-359.769667862884</v>
      </c>
      <c r="O573" s="44"/>
      <c r="P573" s="44"/>
      <c r="Q573" s="44"/>
      <c r="R573" s="44">
        <f t="shared" si="93"/>
        <v>0</v>
      </c>
      <c r="S573" s="44">
        <f t="shared" si="94"/>
        <v>-345.4671564473589</v>
      </c>
      <c r="T573" s="44">
        <f t="shared" si="95"/>
        <v>9624.53284355264</v>
      </c>
      <c r="U573" s="5">
        <v>765</v>
      </c>
      <c r="V573" s="29">
        <v>7.622857142857143</v>
      </c>
      <c r="W573" s="30">
        <v>6.408588158750813</v>
      </c>
      <c r="X573" s="30">
        <v>6.75545054236924</v>
      </c>
      <c r="Y573" s="30">
        <v>7.401524777636595</v>
      </c>
      <c r="Z573" s="30">
        <v>6.785563528915155</v>
      </c>
      <c r="AA573" s="30">
        <v>7.216387646875325</v>
      </c>
      <c r="AB573" s="31">
        <v>7.41687979539642</v>
      </c>
      <c r="AC573" s="17">
        <v>7.724151857835218</v>
      </c>
      <c r="AD573" s="49">
        <f t="shared" si="104"/>
        <v>7.948437731317674</v>
      </c>
      <c r="AE573" s="59">
        <f t="shared" si="105"/>
        <v>0.029036958051898647</v>
      </c>
    </row>
    <row r="574" spans="1:31" ht="12">
      <c r="A574" s="13" t="s">
        <v>710</v>
      </c>
      <c r="B574" s="19" t="s">
        <v>356</v>
      </c>
      <c r="C574" s="5" t="s">
        <v>163</v>
      </c>
      <c r="D574" s="8">
        <v>6716</v>
      </c>
      <c r="E574" s="8">
        <v>6834</v>
      </c>
      <c r="F574" s="5">
        <f t="shared" si="90"/>
        <v>6775</v>
      </c>
      <c r="G574" s="52">
        <v>28564</v>
      </c>
      <c r="H574" s="50">
        <f>G574</f>
        <v>28564</v>
      </c>
      <c r="I574" s="44">
        <f>G574/365+(H574*10/24)/365</f>
        <v>110.86484018264841</v>
      </c>
      <c r="J574" s="44">
        <v>242.09561485105166</v>
      </c>
      <c r="K574" s="44">
        <v>484.45323781780274</v>
      </c>
      <c r="L574" s="44">
        <v>2217.8922461816446</v>
      </c>
      <c r="M574" s="44">
        <f t="shared" si="91"/>
        <v>-1733.4390083638418</v>
      </c>
      <c r="N574" s="44">
        <f t="shared" si="92"/>
        <v>-284.50364546519563</v>
      </c>
      <c r="O574" s="44"/>
      <c r="P574" s="44"/>
      <c r="Q574" s="44"/>
      <c r="R574" s="44">
        <f t="shared" si="93"/>
        <v>0</v>
      </c>
      <c r="S574" s="44">
        <f t="shared" si="94"/>
        <v>-173.63880528254722</v>
      </c>
      <c r="T574" s="44">
        <f t="shared" si="95"/>
        <v>6601.361194717453</v>
      </c>
      <c r="U574" s="5">
        <v>392</v>
      </c>
      <c r="V574" s="29">
        <v>6.797294954048899</v>
      </c>
      <c r="W574" s="30">
        <v>3.872107969151671</v>
      </c>
      <c r="X574" s="30">
        <v>2.990033222591362</v>
      </c>
      <c r="Y574" s="30">
        <v>3.431144232262071</v>
      </c>
      <c r="Z574" s="30">
        <v>3.670982482863671</v>
      </c>
      <c r="AA574" s="30">
        <v>3.5278154681139755</v>
      </c>
      <c r="AB574" s="31">
        <v>3.089887640449438</v>
      </c>
      <c r="AC574" s="17">
        <v>5.836807623585467</v>
      </c>
      <c r="AD574" s="49">
        <f t="shared" si="104"/>
        <v>5.938169241726791</v>
      </c>
      <c r="AE574" s="59">
        <f t="shared" si="105"/>
        <v>0.017365934373396178</v>
      </c>
    </row>
    <row r="575" spans="1:31" ht="12">
      <c r="A575" s="13" t="s">
        <v>710</v>
      </c>
      <c r="B575" s="19" t="s">
        <v>363</v>
      </c>
      <c r="C575" s="5" t="s">
        <v>164</v>
      </c>
      <c r="D575" s="8">
        <v>12682</v>
      </c>
      <c r="E575" s="8">
        <v>12806</v>
      </c>
      <c r="F575" s="5">
        <f t="shared" si="90"/>
        <v>12744</v>
      </c>
      <c r="G575" s="52">
        <v>7798</v>
      </c>
      <c r="H575" s="50">
        <f>G575</f>
        <v>7798</v>
      </c>
      <c r="I575" s="44">
        <f>G575/365+(H575*10/24)/365</f>
        <v>30.266210045662103</v>
      </c>
      <c r="J575" s="44">
        <v>559.9601268931118</v>
      </c>
      <c r="K575" s="44">
        <v>679.7875346064346</v>
      </c>
      <c r="L575" s="44">
        <v>3886.621614978381</v>
      </c>
      <c r="M575" s="44">
        <f t="shared" si="91"/>
        <v>-3206.834080371946</v>
      </c>
      <c r="N575" s="44">
        <f t="shared" si="92"/>
        <v>-526.3271345952928</v>
      </c>
      <c r="O575" s="44"/>
      <c r="P575" s="44"/>
      <c r="Q575" s="44"/>
      <c r="R575" s="44">
        <f t="shared" si="93"/>
        <v>0</v>
      </c>
      <c r="S575" s="44">
        <f t="shared" si="94"/>
        <v>-496.0609245496307</v>
      </c>
      <c r="T575" s="44">
        <f t="shared" si="95"/>
        <v>12247.93907545037</v>
      </c>
      <c r="U575" s="5">
        <v>746</v>
      </c>
      <c r="V575" s="29">
        <v>5.4696474330653</v>
      </c>
      <c r="W575" s="30">
        <v>5.214231386799629</v>
      </c>
      <c r="X575" s="30">
        <v>5.794439342072305</v>
      </c>
      <c r="Y575" s="30">
        <v>6.048018609288029</v>
      </c>
      <c r="Z575" s="30">
        <v>6.45794163328701</v>
      </c>
      <c r="AA575" s="30">
        <v>6.245970341715022</v>
      </c>
      <c r="AB575" s="31">
        <v>5.57105284131665</v>
      </c>
      <c r="AC575" s="17">
        <v>5.88235294117647</v>
      </c>
      <c r="AD575" s="49">
        <f t="shared" si="104"/>
        <v>6.090820630348121</v>
      </c>
      <c r="AE575" s="59">
        <f t="shared" si="105"/>
        <v>0.03543950715918068</v>
      </c>
    </row>
    <row r="576" spans="1:31" ht="12">
      <c r="A576" s="13" t="s">
        <v>710</v>
      </c>
      <c r="B576" s="19" t="s">
        <v>366</v>
      </c>
      <c r="C576" s="5" t="s">
        <v>165</v>
      </c>
      <c r="D576" s="8">
        <v>109765</v>
      </c>
      <c r="E576" s="8">
        <v>109850</v>
      </c>
      <c r="F576" s="5">
        <f t="shared" si="90"/>
        <v>109807.5</v>
      </c>
      <c r="G576" s="52">
        <v>148544</v>
      </c>
      <c r="H576" s="50">
        <f>G576</f>
        <v>148544</v>
      </c>
      <c r="I576" s="44">
        <f>G576/365+(H576*10/24)/365</f>
        <v>576.5406392694064</v>
      </c>
      <c r="J576" s="44">
        <v>18827.471638518735</v>
      </c>
      <c r="K576" s="44">
        <v>39197.0498118691</v>
      </c>
      <c r="L576" s="44">
        <v>17413.58203066816</v>
      </c>
      <c r="M576" s="44">
        <f t="shared" si="91"/>
        <v>21783.467781200943</v>
      </c>
      <c r="N576" s="44">
        <f t="shared" si="92"/>
        <v>3575.2489500481333</v>
      </c>
      <c r="O576" s="44">
        <v>7424</v>
      </c>
      <c r="P576" s="44">
        <v>4200</v>
      </c>
      <c r="Q576" s="44">
        <f>O576+P576</f>
        <v>11624</v>
      </c>
      <c r="R576" s="44">
        <f t="shared" si="93"/>
        <v>4141.11598173516</v>
      </c>
      <c r="S576" s="44">
        <f t="shared" si="94"/>
        <v>8292.905571052699</v>
      </c>
      <c r="T576" s="44">
        <f t="shared" si="95"/>
        <v>118100.4055710527</v>
      </c>
      <c r="U576" s="5">
        <v>11953</v>
      </c>
      <c r="V576" s="29">
        <v>13.136151927071971</v>
      </c>
      <c r="W576" s="30">
        <v>10.967808405218841</v>
      </c>
      <c r="X576" s="30">
        <v>10.52174886637183</v>
      </c>
      <c r="Y576" s="30">
        <v>10.388005907870658</v>
      </c>
      <c r="Z576" s="30">
        <v>10.660650923206626</v>
      </c>
      <c r="AA576" s="30">
        <v>10.837311314669074</v>
      </c>
      <c r="AB576" s="31">
        <v>10.882973841211564</v>
      </c>
      <c r="AC576" s="17">
        <v>10.889627841297317</v>
      </c>
      <c r="AD576" s="49">
        <f t="shared" si="104"/>
        <v>10.121049070241101</v>
      </c>
      <c r="AE576" s="59">
        <f t="shared" si="105"/>
        <v>-0.07057897498953028</v>
      </c>
    </row>
    <row r="577" spans="1:31" ht="12">
      <c r="A577" s="13" t="s">
        <v>710</v>
      </c>
      <c r="B577" s="19" t="s">
        <v>357</v>
      </c>
      <c r="C577" s="5" t="s">
        <v>166</v>
      </c>
      <c r="D577" s="8">
        <v>4697</v>
      </c>
      <c r="E577" s="8">
        <v>4797</v>
      </c>
      <c r="F577" s="5">
        <f t="shared" si="90"/>
        <v>4747</v>
      </c>
      <c r="G577" s="52"/>
      <c r="H577" s="50"/>
      <c r="I577" s="44"/>
      <c r="J577" s="44">
        <v>151.3813556538851</v>
      </c>
      <c r="K577" s="44">
        <v>191.3589190969632</v>
      </c>
      <c r="L577" s="44">
        <v>1520.8520524425849</v>
      </c>
      <c r="M577" s="44">
        <f t="shared" si="91"/>
        <v>-1329.4931333456216</v>
      </c>
      <c r="N577" s="44">
        <f t="shared" si="92"/>
        <v>-218.20533703968806</v>
      </c>
      <c r="O577" s="44"/>
      <c r="P577" s="44"/>
      <c r="Q577" s="44"/>
      <c r="R577" s="44">
        <f t="shared" si="93"/>
        <v>0</v>
      </c>
      <c r="S577" s="44">
        <f t="shared" si="94"/>
        <v>-218.20533703968806</v>
      </c>
      <c r="T577" s="44">
        <f t="shared" si="95"/>
        <v>4528.794662960312</v>
      </c>
      <c r="U577" s="5">
        <v>253</v>
      </c>
      <c r="V577" s="29">
        <v>6.005414718188531</v>
      </c>
      <c r="W577" s="30">
        <v>6.102733270499529</v>
      </c>
      <c r="X577" s="30">
        <v>5.229978986691571</v>
      </c>
      <c r="Y577" s="30">
        <v>4.353867531264474</v>
      </c>
      <c r="Z577" s="30">
        <v>4.397576845411712</v>
      </c>
      <c r="AA577" s="30">
        <v>5.761040125532392</v>
      </c>
      <c r="AB577" s="31">
        <v>5.497902406712298</v>
      </c>
      <c r="AC577" s="17">
        <v>5.386416861826698</v>
      </c>
      <c r="AD577" s="49">
        <f t="shared" si="104"/>
        <v>5.586475405237801</v>
      </c>
      <c r="AE577" s="59">
        <f t="shared" si="105"/>
        <v>0.037141303494148264</v>
      </c>
    </row>
    <row r="578" spans="1:31" ht="12">
      <c r="A578" s="13" t="s">
        <v>710</v>
      </c>
      <c r="B578" s="19" t="s">
        <v>364</v>
      </c>
      <c r="C578" s="5" t="s">
        <v>167</v>
      </c>
      <c r="D578" s="8">
        <v>11525</v>
      </c>
      <c r="E578" s="8">
        <v>11666</v>
      </c>
      <c r="F578" s="5">
        <f t="shared" si="90"/>
        <v>11595.5</v>
      </c>
      <c r="G578" s="52"/>
      <c r="H578" s="50"/>
      <c r="I578" s="44"/>
      <c r="J578" s="44">
        <v>473.0008996549619</v>
      </c>
      <c r="K578" s="44">
        <v>1034.2818216111984</v>
      </c>
      <c r="L578" s="44">
        <v>3665.3651787389526</v>
      </c>
      <c r="M578" s="44">
        <f t="shared" si="91"/>
        <v>-2631.0833571277544</v>
      </c>
      <c r="N578" s="44">
        <f t="shared" si="92"/>
        <v>-431.83106126831376</v>
      </c>
      <c r="O578" s="44"/>
      <c r="P578" s="44"/>
      <c r="Q578" s="44"/>
      <c r="R578" s="44">
        <f t="shared" si="93"/>
        <v>0</v>
      </c>
      <c r="S578" s="44">
        <f t="shared" si="94"/>
        <v>-431.83106126831376</v>
      </c>
      <c r="T578" s="44">
        <f t="shared" si="95"/>
        <v>11163.668938731686</v>
      </c>
      <c r="U578" s="5">
        <v>626</v>
      </c>
      <c r="V578" s="29">
        <v>5.288148217112001</v>
      </c>
      <c r="W578" s="30">
        <v>3.7037037037037033</v>
      </c>
      <c r="X578" s="30">
        <v>4.143573502243337</v>
      </c>
      <c r="Y578" s="30">
        <v>5.015756302521009</v>
      </c>
      <c r="Z578" s="30">
        <v>4.938700982523258</v>
      </c>
      <c r="AA578" s="30">
        <v>5.042162914022429</v>
      </c>
      <c r="AB578" s="31">
        <v>4.914640455250905</v>
      </c>
      <c r="AC578" s="17">
        <v>5.431670281995662</v>
      </c>
      <c r="AD578" s="49">
        <f t="shared" si="104"/>
        <v>5.607475494262735</v>
      </c>
      <c r="AE578" s="59">
        <f t="shared" si="105"/>
        <v>0.03236669443095869</v>
      </c>
    </row>
    <row r="579" spans="1:31" ht="12">
      <c r="A579" s="13" t="s">
        <v>710</v>
      </c>
      <c r="B579" s="19" t="s">
        <v>367</v>
      </c>
      <c r="C579" s="5" t="s">
        <v>168</v>
      </c>
      <c r="D579" s="8">
        <v>8132</v>
      </c>
      <c r="E579" s="8">
        <v>8170</v>
      </c>
      <c r="F579" s="5">
        <f>(D579+E579)/2</f>
        <v>8151</v>
      </c>
      <c r="G579" s="52"/>
      <c r="H579" s="50"/>
      <c r="I579" s="44"/>
      <c r="J579" s="44">
        <v>329.428845316793</v>
      </c>
      <c r="K579" s="44">
        <v>1627.9458322536834</v>
      </c>
      <c r="L579" s="44">
        <v>2511.1105498504826</v>
      </c>
      <c r="M579" s="44">
        <f>K579-L579</f>
        <v>-883.1647175967992</v>
      </c>
      <c r="N579" s="44">
        <f>M579*0.75*(261-24-10-2-12)*9/24/365</f>
        <v>-144.9509215439267</v>
      </c>
      <c r="O579" s="44"/>
      <c r="P579" s="44"/>
      <c r="Q579" s="44"/>
      <c r="R579" s="44">
        <f aca="true" t="shared" si="106" ref="R579:R591">(O579*0.3*365/2+O579*0.7*365/2*10/24)/365+(P579*0.6*462/2+P579*0.4*365/2*10/24)/365</f>
        <v>0</v>
      </c>
      <c r="S579" s="44">
        <f>I579+N579+R579</f>
        <v>-144.9509215439267</v>
      </c>
      <c r="T579" s="44">
        <f>F579+S579</f>
        <v>8006.049078456073</v>
      </c>
      <c r="U579" s="5">
        <v>452</v>
      </c>
      <c r="V579" s="29">
        <v>7.392197125256674</v>
      </c>
      <c r="W579" s="30">
        <v>5.215298208077026</v>
      </c>
      <c r="X579" s="30">
        <v>5.476034143138542</v>
      </c>
      <c r="Y579" s="30">
        <v>5.832902224521469</v>
      </c>
      <c r="Z579" s="30">
        <v>5.268555313421356</v>
      </c>
      <c r="AA579" s="30">
        <v>5.0508905852417305</v>
      </c>
      <c r="AB579" s="31">
        <v>5.779334500875657</v>
      </c>
      <c r="AC579" s="17">
        <v>5.558288243974422</v>
      </c>
      <c r="AD579" s="49">
        <f t="shared" si="104"/>
        <v>5.645731066229811</v>
      </c>
      <c r="AE579" s="59">
        <f t="shared" si="105"/>
        <v>0.015731969703115464</v>
      </c>
    </row>
    <row r="580" spans="1:31" ht="12">
      <c r="A580" s="13" t="s">
        <v>710</v>
      </c>
      <c r="B580" s="19" t="s">
        <v>368</v>
      </c>
      <c r="C580" s="5" t="s">
        <v>169</v>
      </c>
      <c r="D580" s="8">
        <v>27478</v>
      </c>
      <c r="E580" s="8">
        <v>27461</v>
      </c>
      <c r="F580" s="5">
        <f>(D580+E580)/2</f>
        <v>27469.5</v>
      </c>
      <c r="G580" s="52"/>
      <c r="H580" s="50"/>
      <c r="I580" s="44"/>
      <c r="J580" s="44">
        <v>2238.524940998071</v>
      </c>
      <c r="K580" s="44">
        <v>3857.7368312914386</v>
      </c>
      <c r="L580" s="44">
        <v>6326.730847109651</v>
      </c>
      <c r="M580" s="44">
        <f>K580-L580</f>
        <v>-2468.9940158182126</v>
      </c>
      <c r="N580" s="44">
        <f>M580*0.75*(261-24-10-2-12)*9/24/365</f>
        <v>-405.2278705756433</v>
      </c>
      <c r="O580" s="44"/>
      <c r="P580" s="44"/>
      <c r="Q580" s="44"/>
      <c r="R580" s="44">
        <f t="shared" si="106"/>
        <v>0</v>
      </c>
      <c r="S580" s="44">
        <f>I580+N580+R580</f>
        <v>-405.2278705756433</v>
      </c>
      <c r="T580" s="44">
        <f>F580+S580</f>
        <v>27064.272129424357</v>
      </c>
      <c r="U580" s="5">
        <v>1990</v>
      </c>
      <c r="V580" s="29">
        <v>8.67742765746222</v>
      </c>
      <c r="W580" s="30">
        <v>7.034579889551907</v>
      </c>
      <c r="X580" s="30">
        <v>7.629225574232811</v>
      </c>
      <c r="Y580" s="30">
        <v>7.026706671111604</v>
      </c>
      <c r="Z580" s="30">
        <v>6.974604343025395</v>
      </c>
      <c r="AA580" s="30">
        <v>7.517912915671504</v>
      </c>
      <c r="AB580" s="31">
        <v>7.665836872162835</v>
      </c>
      <c r="AC580" s="17">
        <v>7.2421573622534385</v>
      </c>
      <c r="AD580" s="49">
        <f t="shared" si="104"/>
        <v>7.352867243144759</v>
      </c>
      <c r="AE580" s="59">
        <f t="shared" si="105"/>
        <v>0.015286864859958347</v>
      </c>
    </row>
    <row r="581" spans="1:31" ht="12">
      <c r="A581" s="13" t="s">
        <v>710</v>
      </c>
      <c r="B581" s="19" t="s">
        <v>359</v>
      </c>
      <c r="C581" s="5" t="s">
        <v>170</v>
      </c>
      <c r="D581" s="8">
        <v>7142</v>
      </c>
      <c r="E581" s="8">
        <v>7335</v>
      </c>
      <c r="F581" s="5">
        <f>(D581+E581)/2</f>
        <v>7238.5</v>
      </c>
      <c r="G581" s="52"/>
      <c r="H581" s="50"/>
      <c r="I581" s="44"/>
      <c r="J581" s="44">
        <v>239.51845593356026</v>
      </c>
      <c r="K581" s="44">
        <v>832.5367856056725</v>
      </c>
      <c r="L581" s="44">
        <v>2435.1901964237</v>
      </c>
      <c r="M581" s="44">
        <f>K581-L581</f>
        <v>-1602.6534108180274</v>
      </c>
      <c r="N581" s="44">
        <f>M581*0.75*(261-24-10-2-12)*9/24/365</f>
        <v>-263.0382353200478</v>
      </c>
      <c r="O581" s="44"/>
      <c r="P581" s="44"/>
      <c r="Q581" s="44"/>
      <c r="R581" s="44">
        <f t="shared" si="106"/>
        <v>0</v>
      </c>
      <c r="S581" s="44">
        <f>I581+N581+R581</f>
        <v>-263.0382353200478</v>
      </c>
      <c r="T581" s="44">
        <f>F581+S581</f>
        <v>6975.4617646799525</v>
      </c>
      <c r="U581" s="5">
        <v>350</v>
      </c>
      <c r="V581" s="29">
        <v>7.494442680215942</v>
      </c>
      <c r="W581" s="30">
        <v>5.8163875598086126</v>
      </c>
      <c r="X581" s="30">
        <v>6.622813574525339</v>
      </c>
      <c r="Y581" s="30">
        <v>5.245221514298414</v>
      </c>
      <c r="Z581" s="30">
        <v>5.918367346938775</v>
      </c>
      <c r="AA581" s="30">
        <v>4.543500071664039</v>
      </c>
      <c r="AB581" s="31">
        <v>4.75177304964539</v>
      </c>
      <c r="AC581" s="17">
        <v>4.9005880705684675</v>
      </c>
      <c r="AD581" s="49">
        <f t="shared" si="104"/>
        <v>5.017588968406576</v>
      </c>
      <c r="AE581" s="59">
        <f t="shared" si="105"/>
        <v>0.023874868924564936</v>
      </c>
    </row>
    <row r="582" spans="1:31" ht="12">
      <c r="A582" s="13" t="s">
        <v>710</v>
      </c>
      <c r="B582" s="19" t="s">
        <v>369</v>
      </c>
      <c r="C582" s="5" t="s">
        <v>171</v>
      </c>
      <c r="D582" s="8">
        <v>18490</v>
      </c>
      <c r="E582" s="8">
        <v>18657</v>
      </c>
      <c r="F582" s="5">
        <f>(D582+E582)/2</f>
        <v>18573.5</v>
      </c>
      <c r="G582" s="52">
        <v>5334</v>
      </c>
      <c r="H582" s="50">
        <f>G582</f>
        <v>5334</v>
      </c>
      <c r="I582" s="44">
        <f>G582/365+(H582*10/24)/365</f>
        <v>20.702739726027396</v>
      </c>
      <c r="J582" s="44">
        <v>915.2779071609813</v>
      </c>
      <c r="K582" s="44">
        <v>2636.0907216861474</v>
      </c>
      <c r="L582" s="44">
        <v>5381.574091141036</v>
      </c>
      <c r="M582" s="44">
        <f>K582-L582</f>
        <v>-2745.4833694548884</v>
      </c>
      <c r="N582" s="44">
        <f>M582*0.75*(261-24-10-2-12)*9/24/365</f>
        <v>-450.6071591819367</v>
      </c>
      <c r="O582" s="44"/>
      <c r="P582" s="44"/>
      <c r="Q582" s="44"/>
      <c r="R582" s="44">
        <f t="shared" si="106"/>
        <v>0</v>
      </c>
      <c r="S582" s="44">
        <f>I582+N582+R582</f>
        <v>-429.9044194559093</v>
      </c>
      <c r="T582" s="44">
        <f>F582+S582</f>
        <v>18143.59558054409</v>
      </c>
      <c r="U582" s="5">
        <v>1430</v>
      </c>
      <c r="V582" s="29">
        <v>9.102322661644696</v>
      </c>
      <c r="W582" s="30">
        <v>8.424440867972695</v>
      </c>
      <c r="X582" s="30">
        <v>7.659811006114508</v>
      </c>
      <c r="Y582" s="30">
        <v>7.83119184758529</v>
      </c>
      <c r="Z582" s="30">
        <v>6.899019931725581</v>
      </c>
      <c r="AA582" s="30">
        <v>7.481651878628546</v>
      </c>
      <c r="AB582" s="31">
        <v>7.284372794875971</v>
      </c>
      <c r="AC582" s="17">
        <v>7.733910221741482</v>
      </c>
      <c r="AD582" s="49">
        <f t="shared" si="104"/>
        <v>7.881568973756398</v>
      </c>
      <c r="AE582" s="59">
        <f t="shared" si="105"/>
        <v>0.019092379893397175</v>
      </c>
    </row>
    <row r="583" spans="1:31" ht="12">
      <c r="A583" s="13" t="s">
        <v>710</v>
      </c>
      <c r="B583" s="19" t="s">
        <v>360</v>
      </c>
      <c r="C583" s="5" t="s">
        <v>172</v>
      </c>
      <c r="D583" s="8">
        <v>8853</v>
      </c>
      <c r="E583" s="8">
        <v>8928</v>
      </c>
      <c r="F583" s="5">
        <f>(D583+E583)/2</f>
        <v>8890.5</v>
      </c>
      <c r="G583" s="52"/>
      <c r="H583" s="50"/>
      <c r="I583" s="44"/>
      <c r="J583" s="44">
        <v>257.45506051621874</v>
      </c>
      <c r="K583" s="44">
        <v>453.09561473591066</v>
      </c>
      <c r="L583" s="44">
        <v>3098.4130718444976</v>
      </c>
      <c r="M583" s="44">
        <f>K583-L583</f>
        <v>-2645.317457108587</v>
      </c>
      <c r="N583" s="44">
        <f>M583*0.75*(261-24-10-2-12)*9/24/365</f>
        <v>-434.1672573011268</v>
      </c>
      <c r="O583" s="44"/>
      <c r="P583" s="44"/>
      <c r="Q583" s="44"/>
      <c r="R583" s="44">
        <f t="shared" si="106"/>
        <v>0</v>
      </c>
      <c r="S583" s="44">
        <f>I583+N583+R583</f>
        <v>-434.1672573011268</v>
      </c>
      <c r="T583" s="44">
        <f>F583+S583</f>
        <v>8456.332742698873</v>
      </c>
      <c r="U583" s="5">
        <v>336</v>
      </c>
      <c r="V583" s="29">
        <v>5.704441041347627</v>
      </c>
      <c r="W583" s="30">
        <v>4.05783015429474</v>
      </c>
      <c r="X583" s="30">
        <v>3.9574004598813985</v>
      </c>
      <c r="Y583" s="30">
        <v>4.678362573099415</v>
      </c>
      <c r="Z583" s="30">
        <v>4.647870708977233</v>
      </c>
      <c r="AA583" s="30">
        <v>3.49440664283243</v>
      </c>
      <c r="AB583" s="31">
        <v>4.057442443583314</v>
      </c>
      <c r="AC583" s="17">
        <v>3.7953236191121653</v>
      </c>
      <c r="AD583" s="49">
        <f t="shared" si="104"/>
        <v>3.973353582734781</v>
      </c>
      <c r="AE583" s="59">
        <f t="shared" si="105"/>
        <v>0.046907716308065915</v>
      </c>
    </row>
    <row r="584" spans="1:31" ht="12">
      <c r="A584" s="13" t="s">
        <v>710</v>
      </c>
      <c r="B584" s="19" t="s">
        <v>370</v>
      </c>
      <c r="C584" s="5" t="s">
        <v>173</v>
      </c>
      <c r="D584" s="8">
        <v>23705</v>
      </c>
      <c r="E584" s="8">
        <v>24151</v>
      </c>
      <c r="F584" s="5">
        <f>(D584+E584)/2</f>
        <v>23928</v>
      </c>
      <c r="G584" s="52">
        <v>9840</v>
      </c>
      <c r="H584" s="50">
        <f>G584</f>
        <v>9840</v>
      </c>
      <c r="I584" s="44">
        <f>G584/365+(H584*10/24)/365</f>
        <v>38.19178082191781</v>
      </c>
      <c r="J584" s="44">
        <v>1630.3984644674179</v>
      </c>
      <c r="K584" s="44">
        <v>5358.186036641969</v>
      </c>
      <c r="L584" s="44">
        <v>7096.058901092663</v>
      </c>
      <c r="M584" s="44">
        <f>K584-L584</f>
        <v>-1737.8728644506946</v>
      </c>
      <c r="N584" s="44">
        <f>M584*0.75*(261-24-10-2-12)*9/24/365</f>
        <v>-285.2313596876697</v>
      </c>
      <c r="O584" s="44"/>
      <c r="P584" s="44">
        <v>950</v>
      </c>
      <c r="Q584" s="44">
        <f>O584+P584</f>
        <v>950</v>
      </c>
      <c r="R584" s="44">
        <f t="shared" si="106"/>
        <v>439.906392694064</v>
      </c>
      <c r="S584" s="44">
        <f>I584+N584+R584</f>
        <v>192.8668138283121</v>
      </c>
      <c r="T584" s="44">
        <f>F584+S584</f>
        <v>24120.866813828314</v>
      </c>
      <c r="U584" s="5">
        <v>1702</v>
      </c>
      <c r="V584" s="29">
        <v>10.79867213434876</v>
      </c>
      <c r="W584" s="30">
        <v>7.3126817783112505</v>
      </c>
      <c r="X584" s="30">
        <v>7.166272081588053</v>
      </c>
      <c r="Y584" s="30">
        <v>7.320829935670925</v>
      </c>
      <c r="Z584" s="30">
        <v>6.8479714667855545</v>
      </c>
      <c r="AA584" s="30">
        <v>7.304973879450372</v>
      </c>
      <c r="AB584" s="31">
        <v>7.049900887701456</v>
      </c>
      <c r="AC584" s="17">
        <v>7.179919848133305</v>
      </c>
      <c r="AD584" s="49">
        <f t="shared" si="104"/>
        <v>7.0561311628496535</v>
      </c>
      <c r="AE584" s="59">
        <f t="shared" si="105"/>
        <v>-0.017240956431544985</v>
      </c>
    </row>
    <row r="585" spans="1:31" ht="12">
      <c r="A585" s="13" t="s">
        <v>710</v>
      </c>
      <c r="B585" s="19" t="s">
        <v>372</v>
      </c>
      <c r="C585" s="5" t="s">
        <v>174</v>
      </c>
      <c r="D585" s="8">
        <v>4820</v>
      </c>
      <c r="E585" s="8">
        <v>4835</v>
      </c>
      <c r="F585" s="5">
        <f>(D585+E585)/2</f>
        <v>4827.5</v>
      </c>
      <c r="G585" s="52">
        <v>2923</v>
      </c>
      <c r="H585" s="50">
        <f>G585</f>
        <v>2923</v>
      </c>
      <c r="I585" s="44">
        <f>G585/365+(H585*10/24)/365</f>
        <v>11.344977168949772</v>
      </c>
      <c r="J585" s="44">
        <v>139.51755487737873</v>
      </c>
      <c r="K585" s="44">
        <v>112.67884380790227</v>
      </c>
      <c r="L585" s="44">
        <v>1457.4832944219972</v>
      </c>
      <c r="M585" s="44">
        <f>K585-L585</f>
        <v>-1344.804450614095</v>
      </c>
      <c r="N585" s="44">
        <f>M585*0.75*(261-24-10-2-12)*9/24/365</f>
        <v>-220.71833320438526</v>
      </c>
      <c r="O585" s="44"/>
      <c r="P585" s="44"/>
      <c r="Q585" s="44"/>
      <c r="R585" s="44">
        <f t="shared" si="106"/>
        <v>0</v>
      </c>
      <c r="S585" s="44">
        <f>I585+N585+R585</f>
        <v>-209.37335603543548</v>
      </c>
      <c r="T585" s="44">
        <f>F585+S585</f>
        <v>4618.126643964564</v>
      </c>
      <c r="U585" s="5">
        <v>404</v>
      </c>
      <c r="V585" s="29">
        <v>8.583294877711122</v>
      </c>
      <c r="W585" s="30">
        <v>7.236695613449121</v>
      </c>
      <c r="X585" s="30">
        <v>5.587329520457545</v>
      </c>
      <c r="Y585" s="30">
        <v>6.7263594671325615</v>
      </c>
      <c r="Z585" s="30">
        <v>5.493079584775087</v>
      </c>
      <c r="AA585" s="30">
        <v>6.816239316239316</v>
      </c>
      <c r="AB585" s="31">
        <v>7.955499580184719</v>
      </c>
      <c r="AC585" s="17">
        <v>8.38174273858921</v>
      </c>
      <c r="AD585" s="49">
        <f t="shared" si="104"/>
        <v>8.748136011557591</v>
      </c>
      <c r="AE585" s="59">
        <f t="shared" si="105"/>
        <v>0.043713256824445434</v>
      </c>
    </row>
    <row r="586" spans="1:31" ht="12">
      <c r="A586" s="13" t="s">
        <v>710</v>
      </c>
      <c r="B586" s="19" t="s">
        <v>373</v>
      </c>
      <c r="C586" s="5" t="s">
        <v>175</v>
      </c>
      <c r="D586" s="8">
        <v>13768</v>
      </c>
      <c r="E586" s="8">
        <v>13881</v>
      </c>
      <c r="F586" s="5">
        <f>(D586+E586)/2</f>
        <v>13824.5</v>
      </c>
      <c r="G586" s="52">
        <v>15903</v>
      </c>
      <c r="H586" s="50">
        <f>G586</f>
        <v>15903</v>
      </c>
      <c r="I586" s="44">
        <f>G586/365+(H586*10/24)/365</f>
        <v>61.72397260273972</v>
      </c>
      <c r="J586" s="44">
        <v>1429.423276850328</v>
      </c>
      <c r="K586" s="44">
        <v>1886.4109629359855</v>
      </c>
      <c r="L586" s="44">
        <v>2415.5244963484174</v>
      </c>
      <c r="M586" s="44">
        <f>K586-L586</f>
        <v>-529.1135334124319</v>
      </c>
      <c r="N586" s="44">
        <f>M586*0.75*(261-24-10-2-12)*9/24/365</f>
        <v>-86.84166468763972</v>
      </c>
      <c r="O586" s="44"/>
      <c r="P586" s="44"/>
      <c r="Q586" s="44"/>
      <c r="R586" s="44">
        <f t="shared" si="106"/>
        <v>0</v>
      </c>
      <c r="S586" s="44">
        <f>I586+N586+R586</f>
        <v>-25.1176920849</v>
      </c>
      <c r="T586" s="44">
        <f>F586+S586</f>
        <v>13799.3823079151</v>
      </c>
      <c r="U586" s="5">
        <v>1084</v>
      </c>
      <c r="V586" s="29">
        <v>9.706392935315874</v>
      </c>
      <c r="W586" s="30">
        <v>11.540758435353837</v>
      </c>
      <c r="X586" s="30">
        <v>12.01395072721876</v>
      </c>
      <c r="Y586" s="30">
        <v>10.81864822663395</v>
      </c>
      <c r="Z586" s="30">
        <v>11.012080141426047</v>
      </c>
      <c r="AA586" s="30">
        <v>9.85239852398524</v>
      </c>
      <c r="AB586" s="31">
        <v>9.130977741864395</v>
      </c>
      <c r="AC586" s="17">
        <v>7.873329459616501</v>
      </c>
      <c r="AD586" s="49">
        <f t="shared" si="104"/>
        <v>7.8554240748749695</v>
      </c>
      <c r="AE586" s="59">
        <f t="shared" si="105"/>
        <v>-0.002274182076765774</v>
      </c>
    </row>
    <row r="587" spans="1:31" ht="12">
      <c r="A587" s="13" t="s">
        <v>710</v>
      </c>
      <c r="B587" s="19" t="s">
        <v>374</v>
      </c>
      <c r="C587" s="5" t="s">
        <v>176</v>
      </c>
      <c r="D587" s="8">
        <v>2885</v>
      </c>
      <c r="E587" s="8">
        <v>2919</v>
      </c>
      <c r="F587" s="5">
        <f>(D587+E587)/2</f>
        <v>2902</v>
      </c>
      <c r="G587" s="52">
        <v>2299</v>
      </c>
      <c r="H587" s="50">
        <f>G587</f>
        <v>2299</v>
      </c>
      <c r="I587" s="44">
        <f>G587/365+(H587*10/24)/365</f>
        <v>8.923059360730594</v>
      </c>
      <c r="J587" s="44">
        <v>111.71471334960599</v>
      </c>
      <c r="K587" s="44">
        <v>103.89816922148133</v>
      </c>
      <c r="L587" s="44">
        <v>734.1370626889498</v>
      </c>
      <c r="M587" s="44">
        <f>K587-L587</f>
        <v>-630.2388934674684</v>
      </c>
      <c r="N587" s="44">
        <f>M587*0.75*(261-24-10-2-12)*9/24/365</f>
        <v>-103.43903756653569</v>
      </c>
      <c r="O587" s="44"/>
      <c r="P587" s="44"/>
      <c r="Q587" s="44"/>
      <c r="R587" s="44">
        <f t="shared" si="106"/>
        <v>0</v>
      </c>
      <c r="S587" s="44">
        <f>I587+N587+R587</f>
        <v>-94.5159782058051</v>
      </c>
      <c r="T587" s="44">
        <f>F587+S587</f>
        <v>2807.484021794195</v>
      </c>
      <c r="U587" s="5">
        <v>172</v>
      </c>
      <c r="V587" s="29">
        <v>5.704225352112676</v>
      </c>
      <c r="W587" s="30">
        <v>5.571327182398864</v>
      </c>
      <c r="X587" s="30">
        <v>7.2733661278988055</v>
      </c>
      <c r="Y587" s="30">
        <v>5.425824175824176</v>
      </c>
      <c r="Z587" s="30">
        <v>4.426904598490048</v>
      </c>
      <c r="AA587" s="30">
        <v>4.933519944016795</v>
      </c>
      <c r="AB587" s="31">
        <v>4.276773296244785</v>
      </c>
      <c r="AC587" s="17">
        <v>5.961871750433276</v>
      </c>
      <c r="AD587" s="49">
        <f t="shared" si="104"/>
        <v>6.126481884305755</v>
      </c>
      <c r="AE587" s="59">
        <f t="shared" si="105"/>
        <v>0.027610478850122206</v>
      </c>
    </row>
    <row r="588" spans="1:31" ht="12">
      <c r="A588" s="13" t="s">
        <v>710</v>
      </c>
      <c r="B588" s="19" t="s">
        <v>371</v>
      </c>
      <c r="C588" s="5" t="s">
        <v>177</v>
      </c>
      <c r="D588" s="8">
        <v>11148</v>
      </c>
      <c r="E588" s="8">
        <v>11186</v>
      </c>
      <c r="F588" s="5">
        <f>(D588+E588)/2</f>
        <v>11167</v>
      </c>
      <c r="G588" s="52"/>
      <c r="H588" s="50"/>
      <c r="I588" s="44"/>
      <c r="J588" s="44">
        <v>786.8251974251276</v>
      </c>
      <c r="K588" s="44">
        <v>2410.641067945186</v>
      </c>
      <c r="L588" s="44">
        <v>2882.0122344603333</v>
      </c>
      <c r="M588" s="44">
        <f>K588-L588</f>
        <v>-471.37116651514725</v>
      </c>
      <c r="N588" s="44">
        <f>M588*0.75*(261-24-10-2-12)*9/24/365</f>
        <v>-77.36459984670697</v>
      </c>
      <c r="O588" s="44"/>
      <c r="P588" s="44"/>
      <c r="Q588" s="44"/>
      <c r="R588" s="44">
        <f t="shared" si="106"/>
        <v>0</v>
      </c>
      <c r="S588" s="44">
        <f>I588+N588+R588</f>
        <v>-77.36459984670697</v>
      </c>
      <c r="T588" s="44">
        <f>F588+S588</f>
        <v>11089.635400153293</v>
      </c>
      <c r="U588" s="5">
        <v>833</v>
      </c>
      <c r="V588" s="29">
        <v>6.927259092613423</v>
      </c>
      <c r="W588" s="30">
        <v>6.965595036661027</v>
      </c>
      <c r="X588" s="30">
        <v>5.858285289194718</v>
      </c>
      <c r="Y588" s="30">
        <v>6.411085450346421</v>
      </c>
      <c r="Z588" s="30">
        <v>7.4434846535563315</v>
      </c>
      <c r="AA588" s="30">
        <v>8.164194047510694</v>
      </c>
      <c r="AB588" s="31">
        <v>7.459292276903485</v>
      </c>
      <c r="AC588" s="17">
        <v>7.472192321492645</v>
      </c>
      <c r="AD588" s="49">
        <f t="shared" si="104"/>
        <v>7.511518367758829</v>
      </c>
      <c r="AE588" s="59">
        <f t="shared" si="105"/>
        <v>0.005262986359849055</v>
      </c>
    </row>
    <row r="589" spans="1:31" ht="12">
      <c r="A589" s="13" t="s">
        <v>710</v>
      </c>
      <c r="B589" s="19" t="s">
        <v>375</v>
      </c>
      <c r="C589" s="5" t="s">
        <v>178</v>
      </c>
      <c r="D589" s="8">
        <v>8965</v>
      </c>
      <c r="E589" s="8">
        <v>9003</v>
      </c>
      <c r="F589" s="5">
        <f>(D589+E589)/2</f>
        <v>8984</v>
      </c>
      <c r="G589" s="52">
        <v>2980</v>
      </c>
      <c r="H589" s="50">
        <f>G589</f>
        <v>2980</v>
      </c>
      <c r="I589" s="44">
        <f>G589/365+(H589*10/24)/365</f>
        <v>11.566210045662102</v>
      </c>
      <c r="J589" s="44">
        <v>720.8790888124073</v>
      </c>
      <c r="K589" s="44">
        <v>1821.9458962854835</v>
      </c>
      <c r="L589" s="44">
        <v>2097.0859964355373</v>
      </c>
      <c r="M589" s="44">
        <f>K589-L589</f>
        <v>-275.14010015005374</v>
      </c>
      <c r="N589" s="44">
        <f>M589*0.75*(261-24-10-2-12)*9/24/365</f>
        <v>-45.15784006743605</v>
      </c>
      <c r="O589" s="44"/>
      <c r="P589" s="44"/>
      <c r="Q589" s="44"/>
      <c r="R589" s="44">
        <f t="shared" si="106"/>
        <v>0</v>
      </c>
      <c r="S589" s="44">
        <f>I589+N589+R589</f>
        <v>-33.591630021773945</v>
      </c>
      <c r="T589" s="44">
        <f>F589+S589</f>
        <v>8950.408369978226</v>
      </c>
      <c r="U589" s="5">
        <v>769</v>
      </c>
      <c r="V589" s="29">
        <v>9.069152286182138</v>
      </c>
      <c r="W589" s="30">
        <v>7.883264713005571</v>
      </c>
      <c r="X589" s="30">
        <v>8.185096153846153</v>
      </c>
      <c r="Y589" s="30">
        <v>10.374911577458148</v>
      </c>
      <c r="Z589" s="30">
        <v>8.264750202851513</v>
      </c>
      <c r="AA589" s="30">
        <v>8.110599078341014</v>
      </c>
      <c r="AB589" s="31">
        <v>7.396115627822946</v>
      </c>
      <c r="AC589" s="17">
        <v>8.577802565532627</v>
      </c>
      <c r="AD589" s="49">
        <f t="shared" si="104"/>
        <v>8.591786745500986</v>
      </c>
      <c r="AE589" s="59">
        <f t="shared" si="105"/>
        <v>0.0016302753370135154</v>
      </c>
    </row>
    <row r="590" spans="1:31" ht="12">
      <c r="A590" s="13" t="s">
        <v>710</v>
      </c>
      <c r="B590" s="19" t="s">
        <v>377</v>
      </c>
      <c r="C590" s="5" t="s">
        <v>179</v>
      </c>
      <c r="D590" s="8">
        <v>18092</v>
      </c>
      <c r="E590" s="8">
        <v>18168</v>
      </c>
      <c r="F590" s="5">
        <f>(D590+E590)/2</f>
        <v>18130</v>
      </c>
      <c r="G590" s="52">
        <v>2058</v>
      </c>
      <c r="H590" s="50">
        <f>G590</f>
        <v>2058</v>
      </c>
      <c r="I590" s="44">
        <f>G590/365+(H590*10/24)/365</f>
        <v>7.987671232876712</v>
      </c>
      <c r="J590" s="44">
        <v>769.916414398302</v>
      </c>
      <c r="K590" s="44">
        <v>1117.1705360154447</v>
      </c>
      <c r="L590" s="44">
        <v>5619.768449464827</v>
      </c>
      <c r="M590" s="44">
        <f>K590-L590</f>
        <v>-4502.597913449383</v>
      </c>
      <c r="N590" s="44">
        <f>M590*0.75*(261-24-10-2-12)*9/24/365</f>
        <v>-738.9965924728141</v>
      </c>
      <c r="O590" s="44"/>
      <c r="P590" s="44"/>
      <c r="Q590" s="44"/>
      <c r="R590" s="44">
        <f t="shared" si="106"/>
        <v>0</v>
      </c>
      <c r="S590" s="44">
        <f>I590+N590+R590</f>
        <v>-731.0089212399374</v>
      </c>
      <c r="T590" s="44">
        <f>F590+S590</f>
        <v>17398.991078760064</v>
      </c>
      <c r="U590" s="5">
        <v>1638</v>
      </c>
      <c r="V590" s="29">
        <v>6.009501187648456</v>
      </c>
      <c r="W590" s="30">
        <v>6.175948715013451</v>
      </c>
      <c r="X590" s="30">
        <v>5.372231102991551</v>
      </c>
      <c r="Y590" s="30">
        <v>5.563108996147745</v>
      </c>
      <c r="Z590" s="30">
        <v>5.650098286998034</v>
      </c>
      <c r="AA590" s="30">
        <v>6.79622493996761</v>
      </c>
      <c r="AB590" s="31">
        <v>11.297420756503817</v>
      </c>
      <c r="AC590" s="17">
        <v>9.053725403493257</v>
      </c>
      <c r="AD590" s="49">
        <f t="shared" si="104"/>
        <v>9.414338984285127</v>
      </c>
      <c r="AE590" s="59">
        <f t="shared" si="105"/>
        <v>0.03983040844741465</v>
      </c>
    </row>
    <row r="591" spans="1:31" ht="12">
      <c r="A591" s="14" t="s">
        <v>710</v>
      </c>
      <c r="B591" s="20" t="s">
        <v>376</v>
      </c>
      <c r="C591" s="10" t="s">
        <v>180</v>
      </c>
      <c r="D591" s="8">
        <v>5771</v>
      </c>
      <c r="E591" s="8">
        <v>5821</v>
      </c>
      <c r="F591" s="5">
        <f>(D591+E591)/2</f>
        <v>5796</v>
      </c>
      <c r="G591" s="52">
        <v>64004</v>
      </c>
      <c r="H591" s="50">
        <f>G591</f>
        <v>64004</v>
      </c>
      <c r="I591" s="44">
        <f>G591/365+(H591*10/24)/365</f>
        <v>248.41735159817352</v>
      </c>
      <c r="J591" s="44">
        <v>400.10945818432214</v>
      </c>
      <c r="K591" s="44">
        <v>281.9935779778882</v>
      </c>
      <c r="L591" s="44">
        <v>1249.6346732381435</v>
      </c>
      <c r="M591" s="44">
        <f>K591-L591</f>
        <v>-967.6410952602553</v>
      </c>
      <c r="N591" s="44">
        <f>M591*0.75*(261-24-10-2-12)*9/24/365</f>
        <v>-158.815751679273</v>
      </c>
      <c r="O591" s="44"/>
      <c r="P591" s="44"/>
      <c r="Q591" s="44"/>
      <c r="R591" s="44">
        <f t="shared" si="106"/>
        <v>0</v>
      </c>
      <c r="S591" s="44">
        <f>I591+N591+R591</f>
        <v>89.60159991890052</v>
      </c>
      <c r="T591" s="44">
        <f>F591+S591</f>
        <v>5885.6015999189</v>
      </c>
      <c r="U591" s="5">
        <v>313</v>
      </c>
      <c r="V591" s="29">
        <v>10.474835497065623</v>
      </c>
      <c r="W591" s="30">
        <v>8.325952170062003</v>
      </c>
      <c r="X591" s="30">
        <v>7.922535211267606</v>
      </c>
      <c r="Y591" s="30">
        <v>9.63981207586567</v>
      </c>
      <c r="Z591" s="30">
        <v>8.416100365917407</v>
      </c>
      <c r="AA591" s="30">
        <v>7.521815008726003</v>
      </c>
      <c r="AB591" s="31">
        <v>5.870093782563391</v>
      </c>
      <c r="AC591" s="17">
        <v>5.4236700745104836</v>
      </c>
      <c r="AD591" s="49">
        <f t="shared" si="104"/>
        <v>5.318062982793687</v>
      </c>
      <c r="AE591" s="59">
        <f t="shared" si="105"/>
        <v>-0.019471518412065</v>
      </c>
    </row>
    <row r="592" ht="12">
      <c r="F592" s="5"/>
    </row>
    <row r="593" spans="1:31" ht="12">
      <c r="A593" s="33"/>
      <c r="B593" s="15"/>
      <c r="C593" s="1" t="s">
        <v>792</v>
      </c>
      <c r="D593" s="2">
        <f>SUM(D3:D591)</f>
        <v>10951266</v>
      </c>
      <c r="E593" s="1">
        <f>SUM(E3:E591)</f>
        <v>11021459</v>
      </c>
      <c r="F593" s="2">
        <f>SUM(F3:F591)</f>
        <v>10986362.5</v>
      </c>
      <c r="G593" s="53">
        <f>SUM(G3:G591)</f>
        <v>29120752</v>
      </c>
      <c r="H593" s="51"/>
      <c r="I593" s="1">
        <f>SUM(I3:I591)</f>
        <v>113025.74977168947</v>
      </c>
      <c r="J593" s="2">
        <f>SUM(J3:J591)</f>
        <v>976169.420386179</v>
      </c>
      <c r="K593" s="2">
        <f>SUM(K3:K591)</f>
        <v>2736856.1604712517</v>
      </c>
      <c r="L593" s="2">
        <f>SUM(L3:L591)</f>
        <v>2740196.228030133</v>
      </c>
      <c r="M593" s="2"/>
      <c r="N593" s="1">
        <v>0</v>
      </c>
      <c r="O593" s="1">
        <f aca="true" t="shared" si="107" ref="O593:T593">SUM(O3:O591)</f>
        <v>218408</v>
      </c>
      <c r="P593" s="1">
        <f t="shared" si="107"/>
        <v>152604</v>
      </c>
      <c r="Q593" s="1">
        <f t="shared" si="107"/>
        <v>371012</v>
      </c>
      <c r="R593" s="1">
        <f t="shared" si="107"/>
        <v>135277.0773515982</v>
      </c>
      <c r="S593" s="1">
        <f t="shared" si="107"/>
        <v>247754.63281589127</v>
      </c>
      <c r="T593" s="1">
        <f t="shared" si="107"/>
        <v>11234117.132815877</v>
      </c>
      <c r="U593" s="1">
        <v>1081477</v>
      </c>
      <c r="V593" s="41">
        <v>9.705906338310504</v>
      </c>
      <c r="W593" s="25">
        <v>9.460520788538838</v>
      </c>
      <c r="X593" s="25">
        <v>9.614739527114512</v>
      </c>
      <c r="Y593" s="25">
        <v>9.655455781048083</v>
      </c>
      <c r="Z593" s="25">
        <v>9.641360452076551</v>
      </c>
      <c r="AA593" s="25">
        <v>9.784722144725047</v>
      </c>
      <c r="AB593" s="40">
        <v>9.740768023335997</v>
      </c>
      <c r="AC593" s="37">
        <v>9.8</v>
      </c>
      <c r="AD593" s="37">
        <f>U593/T593*100</f>
        <v>9.626719992449672</v>
      </c>
      <c r="AE593" s="60">
        <f>(AD593-AC593)/AC593</f>
        <v>-0.0176816334235029</v>
      </c>
    </row>
    <row r="594" spans="1:31" ht="12">
      <c r="A594" s="38"/>
      <c r="B594" s="39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0"/>
      <c r="W594" s="30"/>
      <c r="X594" s="30"/>
      <c r="Y594" s="30"/>
      <c r="Z594" s="30"/>
      <c r="AA594" s="30"/>
      <c r="AB594" s="30"/>
      <c r="AC594" s="42"/>
      <c r="AD594" s="42"/>
      <c r="AE594" s="42"/>
    </row>
    <row r="595" spans="1:31" ht="12">
      <c r="A595" s="32" t="s">
        <v>284</v>
      </c>
      <c r="AC595" s="22"/>
      <c r="AD595" s="22"/>
      <c r="AE595" s="22"/>
    </row>
    <row r="596" spans="1:31" ht="12">
      <c r="A596" s="34" t="s">
        <v>285</v>
      </c>
      <c r="AC596" s="22"/>
      <c r="AD596" s="22"/>
      <c r="AE596" s="22"/>
    </row>
    <row r="597" spans="1:31" ht="12">
      <c r="A597" s="34" t="s">
        <v>287</v>
      </c>
      <c r="AC597" s="22"/>
      <c r="AD597" s="22"/>
      <c r="AE597" s="22"/>
    </row>
    <row r="598" spans="1:31" ht="12">
      <c r="A598" s="23" t="s">
        <v>286</v>
      </c>
      <c r="AC598" s="22"/>
      <c r="AD598" s="22"/>
      <c r="AE598" s="22"/>
    </row>
    <row r="599" spans="1:31" ht="12">
      <c r="A599" s="34" t="s">
        <v>289</v>
      </c>
      <c r="AC599" s="22"/>
      <c r="AD599" s="22"/>
      <c r="AE599" s="22"/>
    </row>
    <row r="600" spans="1:31" ht="12">
      <c r="A600" s="23" t="s">
        <v>288</v>
      </c>
      <c r="AC600" s="22"/>
      <c r="AD600" s="22"/>
      <c r="AE600" s="22"/>
    </row>
    <row r="601" spans="1:31" ht="12">
      <c r="A601" s="34" t="s">
        <v>793</v>
      </c>
      <c r="AC601" s="22"/>
      <c r="AD601" s="22"/>
      <c r="AE601" s="22"/>
    </row>
    <row r="602" spans="1:31" ht="12">
      <c r="A602" s="34" t="s">
        <v>811</v>
      </c>
      <c r="AC602" s="22"/>
      <c r="AD602" s="22"/>
      <c r="AE602" s="22"/>
    </row>
    <row r="603" spans="29:31" ht="12">
      <c r="AC603" s="22"/>
      <c r="AD603" s="22"/>
      <c r="AE603" s="22"/>
    </row>
    <row r="604" spans="1:31" ht="12">
      <c r="A604" s="34" t="s">
        <v>290</v>
      </c>
      <c r="AC604" s="22"/>
      <c r="AD604" s="22"/>
      <c r="AE604" s="22"/>
    </row>
    <row r="605" spans="1:31" ht="12">
      <c r="A605" s="34" t="s">
        <v>291</v>
      </c>
      <c r="AC605" s="22"/>
      <c r="AD605" s="22"/>
      <c r="AE605" s="22"/>
    </row>
    <row r="606" spans="1:31" ht="12">
      <c r="A606" s="23" t="s">
        <v>292</v>
      </c>
      <c r="AC606" s="22"/>
      <c r="AD606" s="22"/>
      <c r="AE606" s="22"/>
    </row>
    <row r="607" spans="29:31" ht="12">
      <c r="AC607" s="22"/>
      <c r="AD607" s="22"/>
      <c r="AE607" s="22"/>
    </row>
    <row r="608" spans="1:31" ht="12">
      <c r="A608" s="34" t="s">
        <v>293</v>
      </c>
      <c r="AC608" s="22"/>
      <c r="AD608" s="22"/>
      <c r="AE608" s="22"/>
    </row>
    <row r="609" spans="1:31" ht="12">
      <c r="A609" s="34" t="s">
        <v>294</v>
      </c>
      <c r="AC609" s="22"/>
      <c r="AD609" s="22"/>
      <c r="AE609" s="22"/>
    </row>
    <row r="610" spans="1:31" ht="12.75">
      <c r="A610" s="34" t="s">
        <v>295</v>
      </c>
      <c r="F610" s="36" t="s">
        <v>281</v>
      </c>
      <c r="AC610" s="22"/>
      <c r="AD610" s="22"/>
      <c r="AE610" s="22"/>
    </row>
    <row r="611" spans="29:31" ht="12">
      <c r="AC611" s="22"/>
      <c r="AD611" s="22"/>
      <c r="AE611" s="22"/>
    </row>
    <row r="612" spans="29:31" ht="12">
      <c r="AC612" s="22"/>
      <c r="AD612" s="22"/>
      <c r="AE612" s="22"/>
    </row>
    <row r="613" spans="29:31" ht="12">
      <c r="AC613" s="22"/>
      <c r="AD613" s="22"/>
      <c r="AE613" s="22"/>
    </row>
    <row r="614" spans="29:31" ht="12">
      <c r="AC614" s="22"/>
      <c r="AD614" s="22"/>
      <c r="AE614" s="22"/>
    </row>
    <row r="615" spans="29:31" ht="12">
      <c r="AC615" s="22"/>
      <c r="AD615" s="22"/>
      <c r="AE615" s="22"/>
    </row>
    <row r="616" spans="29:31" ht="12">
      <c r="AC616" s="22"/>
      <c r="AD616" s="22"/>
      <c r="AE616" s="22"/>
    </row>
    <row r="617" spans="29:31" ht="12">
      <c r="AC617" s="22"/>
      <c r="AD617" s="22"/>
      <c r="AE617" s="22"/>
    </row>
    <row r="618" spans="29:31" ht="12">
      <c r="AC618" s="22"/>
      <c r="AD618" s="22"/>
      <c r="AE618" s="22"/>
    </row>
    <row r="619" spans="29:31" ht="12">
      <c r="AC619" s="22"/>
      <c r="AD619" s="22"/>
      <c r="AE619" s="22"/>
    </row>
    <row r="620" spans="29:31" ht="12">
      <c r="AC620" s="22"/>
      <c r="AD620" s="22"/>
      <c r="AE620" s="22"/>
    </row>
    <row r="621" spans="29:31" ht="12">
      <c r="AC621" s="22"/>
      <c r="AD621" s="22"/>
      <c r="AE621" s="22"/>
    </row>
    <row r="622" spans="29:31" ht="12">
      <c r="AC622" s="22"/>
      <c r="AD622" s="22"/>
      <c r="AE622" s="22"/>
    </row>
    <row r="623" spans="29:31" ht="12">
      <c r="AC623" s="22"/>
      <c r="AD623" s="22"/>
      <c r="AE623" s="22"/>
    </row>
    <row r="624" spans="29:31" ht="12">
      <c r="AC624" s="22"/>
      <c r="AD624" s="22"/>
      <c r="AE624" s="22"/>
    </row>
    <row r="625" spans="29:31" ht="12">
      <c r="AC625" s="22"/>
      <c r="AD625" s="22"/>
      <c r="AE625" s="22"/>
    </row>
    <row r="626" spans="29:31" ht="12">
      <c r="AC626" s="22"/>
      <c r="AD626" s="22"/>
      <c r="AE626" s="22"/>
    </row>
    <row r="627" spans="29:31" ht="12">
      <c r="AC627" s="22"/>
      <c r="AD627" s="22"/>
      <c r="AE627" s="22"/>
    </row>
    <row r="628" spans="29:31" ht="12">
      <c r="AC628" s="22"/>
      <c r="AD628" s="22"/>
      <c r="AE628" s="22"/>
    </row>
    <row r="629" spans="29:31" ht="12">
      <c r="AC629" s="22"/>
      <c r="AD629" s="22"/>
      <c r="AE629" s="22"/>
    </row>
    <row r="630" spans="29:31" ht="12">
      <c r="AC630" s="22"/>
      <c r="AD630" s="22"/>
      <c r="AE630" s="22"/>
    </row>
    <row r="631" spans="29:31" ht="12">
      <c r="AC631" s="22"/>
      <c r="AD631" s="22"/>
      <c r="AE631" s="22"/>
    </row>
    <row r="632" spans="29:31" ht="12">
      <c r="AC632" s="22"/>
      <c r="AD632" s="22"/>
      <c r="AE632" s="22"/>
    </row>
    <row r="633" spans="29:31" ht="12">
      <c r="AC633" s="22"/>
      <c r="AD633" s="22"/>
      <c r="AE633" s="22"/>
    </row>
    <row r="634" spans="29:31" ht="12">
      <c r="AC634" s="22"/>
      <c r="AD634" s="22"/>
      <c r="AE634" s="22"/>
    </row>
    <row r="635" spans="29:31" ht="12">
      <c r="AC635" s="22"/>
      <c r="AD635" s="22"/>
      <c r="AE635" s="22"/>
    </row>
    <row r="636" spans="29:31" ht="12">
      <c r="AC636" s="22"/>
      <c r="AD636" s="22"/>
      <c r="AE636" s="22"/>
    </row>
    <row r="637" spans="29:31" ht="12">
      <c r="AC637" s="22"/>
      <c r="AD637" s="22"/>
      <c r="AE637" s="22"/>
    </row>
    <row r="638" spans="29:31" ht="12">
      <c r="AC638" s="22"/>
      <c r="AD638" s="22"/>
      <c r="AE638" s="22"/>
    </row>
    <row r="639" spans="29:31" ht="12">
      <c r="AC639" s="22"/>
      <c r="AD639" s="22"/>
      <c r="AE639" s="22"/>
    </row>
    <row r="640" spans="29:31" ht="12">
      <c r="AC640" s="22"/>
      <c r="AD640" s="22"/>
      <c r="AE640" s="22"/>
    </row>
    <row r="641" spans="29:31" ht="12">
      <c r="AC641" s="22"/>
      <c r="AD641" s="22"/>
      <c r="AE641" s="22"/>
    </row>
    <row r="642" spans="29:31" ht="12">
      <c r="AC642" s="22"/>
      <c r="AD642" s="22"/>
      <c r="AE642" s="22"/>
    </row>
    <row r="643" spans="29:31" ht="12">
      <c r="AC643" s="22"/>
      <c r="AD643" s="22"/>
      <c r="AE643" s="22"/>
    </row>
    <row r="644" spans="29:31" ht="12">
      <c r="AC644" s="22"/>
      <c r="AD644" s="22"/>
      <c r="AE644" s="22"/>
    </row>
    <row r="645" spans="29:31" ht="12">
      <c r="AC645" s="22"/>
      <c r="AD645" s="22"/>
      <c r="AE645" s="22"/>
    </row>
    <row r="646" spans="29:31" ht="12">
      <c r="AC646" s="22"/>
      <c r="AD646" s="22"/>
      <c r="AE646" s="22"/>
    </row>
    <row r="647" spans="29:31" ht="12">
      <c r="AC647" s="22"/>
      <c r="AD647" s="22"/>
      <c r="AE647" s="22"/>
    </row>
    <row r="648" spans="29:31" ht="12">
      <c r="AC648" s="22"/>
      <c r="AD648" s="22"/>
      <c r="AE648" s="22"/>
    </row>
    <row r="649" spans="29:31" ht="12">
      <c r="AC649" s="22"/>
      <c r="AD649" s="22"/>
      <c r="AE649" s="22"/>
    </row>
    <row r="650" spans="29:31" ht="12">
      <c r="AC650" s="22"/>
      <c r="AD650" s="22"/>
      <c r="AE650" s="22"/>
    </row>
    <row r="651" spans="29:31" ht="12">
      <c r="AC651" s="22"/>
      <c r="AD651" s="22"/>
      <c r="AE651" s="22"/>
    </row>
    <row r="652" spans="29:31" ht="12">
      <c r="AC652" s="22"/>
      <c r="AD652" s="22"/>
      <c r="AE652" s="22"/>
    </row>
    <row r="653" spans="29:31" ht="12">
      <c r="AC653" s="22"/>
      <c r="AD653" s="22"/>
      <c r="AE653" s="22"/>
    </row>
    <row r="654" spans="29:31" ht="12">
      <c r="AC654" s="22"/>
      <c r="AD654" s="22"/>
      <c r="AE654" s="22"/>
    </row>
    <row r="655" spans="29:31" ht="12">
      <c r="AC655" s="22"/>
      <c r="AD655" s="22"/>
      <c r="AE655" s="22"/>
    </row>
    <row r="656" spans="29:31" ht="12">
      <c r="AC656" s="22"/>
      <c r="AD656" s="22"/>
      <c r="AE656" s="22"/>
    </row>
    <row r="657" spans="29:31" ht="12">
      <c r="AC657" s="22"/>
      <c r="AD657" s="22"/>
      <c r="AE657" s="22"/>
    </row>
    <row r="658" spans="29:31" ht="12">
      <c r="AC658" s="22"/>
      <c r="AD658" s="22"/>
      <c r="AE658" s="22"/>
    </row>
    <row r="659" spans="29:31" ht="12">
      <c r="AC659" s="22"/>
      <c r="AD659" s="22"/>
      <c r="AE659" s="22"/>
    </row>
    <row r="660" spans="29:31" ht="12">
      <c r="AC660" s="22"/>
      <c r="AD660" s="22"/>
      <c r="AE660" s="22"/>
    </row>
    <row r="661" spans="29:31" ht="12">
      <c r="AC661" s="22"/>
      <c r="AD661" s="22"/>
      <c r="AE661" s="22"/>
    </row>
    <row r="662" spans="29:31" ht="12">
      <c r="AC662" s="22"/>
      <c r="AD662" s="22"/>
      <c r="AE662" s="22"/>
    </row>
  </sheetData>
  <autoFilter ref="A2:AE2"/>
  <mergeCells count="1">
    <mergeCell ref="A1:AE1"/>
  </mergeCells>
  <hyperlinks>
    <hyperlink ref="F610" r:id="rId1" display=" jan@hertogen.be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jan</cp:lastModifiedBy>
  <dcterms:created xsi:type="dcterms:W3CDTF">2012-03-18T10:58:22Z</dcterms:created>
  <dcterms:modified xsi:type="dcterms:W3CDTF">2012-09-28T08:39:08Z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